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-460" windowWidth="25600" windowHeight="16000" firstSheet="16" activeTab="22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  <sheet name="October 2019" sheetId="27" r:id="rId19"/>
    <sheet name="November 2019" sheetId="28" r:id="rId20"/>
    <sheet name="December 2019" sheetId="29" r:id="rId21"/>
    <sheet name="Jan 2020" sheetId="30" r:id="rId22"/>
    <sheet name="Feb 2020" sheetId="31" r:id="rId23"/>
  </sheets>
  <externalReferences>
    <externalReference r:id="rId24"/>
  </externalReferences>
  <definedNames>
    <definedName name="_xlnm.Print_Titles" localSheetId="2">'Dec 2016'!$1:$1</definedName>
    <definedName name="_xlnm.Print_Titles" localSheetId="1">'Nov 2016'!$1:$1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1" i="31" l="1"/>
  <c r="I110" i="31"/>
  <c r="I109" i="31"/>
  <c r="I108" i="31"/>
  <c r="I107" i="31"/>
  <c r="I106" i="31"/>
  <c r="I105" i="31"/>
  <c r="I104" i="31"/>
  <c r="I103" i="31"/>
  <c r="I102" i="31"/>
  <c r="I101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7" i="31"/>
  <c r="I63" i="31"/>
  <c r="I64" i="31"/>
  <c r="I65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89" i="31"/>
  <c r="H87" i="31"/>
  <c r="H65" i="31"/>
  <c r="H61" i="31"/>
  <c r="H89" i="31"/>
  <c r="G87" i="31"/>
  <c r="G65" i="31"/>
  <c r="G61" i="31"/>
  <c r="G89" i="31"/>
  <c r="F87" i="31"/>
  <c r="F65" i="31"/>
  <c r="F61" i="31"/>
  <c r="F89" i="31"/>
  <c r="I86" i="31"/>
  <c r="I24" i="31"/>
  <c r="I25" i="31"/>
  <c r="I26" i="31"/>
  <c r="I27" i="31"/>
  <c r="I28" i="31"/>
  <c r="I30" i="31"/>
  <c r="I4" i="31"/>
  <c r="I5" i="31"/>
  <c r="I6" i="31"/>
  <c r="I7" i="31"/>
  <c r="I8" i="31"/>
  <c r="I9" i="31"/>
  <c r="I10" i="31"/>
  <c r="I11" i="31"/>
  <c r="I12" i="31"/>
  <c r="I13" i="31"/>
  <c r="I15" i="31"/>
  <c r="I16" i="31"/>
  <c r="I17" i="31"/>
  <c r="I18" i="31"/>
  <c r="I19" i="31"/>
  <c r="I20" i="31"/>
  <c r="I21" i="31"/>
  <c r="I22" i="31"/>
  <c r="I32" i="31"/>
  <c r="H30" i="31"/>
  <c r="H22" i="31"/>
  <c r="H13" i="31"/>
  <c r="H32" i="31"/>
  <c r="G30" i="31"/>
  <c r="G22" i="31"/>
  <c r="G13" i="31"/>
  <c r="G32" i="31"/>
  <c r="F30" i="31"/>
  <c r="F22" i="31"/>
  <c r="F13" i="31"/>
  <c r="F32" i="31"/>
  <c r="I29" i="31"/>
  <c r="I110" i="30"/>
  <c r="I111" i="30"/>
  <c r="I109" i="30"/>
  <c r="I108" i="30"/>
  <c r="I107" i="30"/>
  <c r="I106" i="30"/>
  <c r="I105" i="30"/>
  <c r="I104" i="30"/>
  <c r="I103" i="30"/>
  <c r="I102" i="30"/>
  <c r="I101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7" i="30"/>
  <c r="I63" i="30"/>
  <c r="I64" i="30"/>
  <c r="I65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89" i="30"/>
  <c r="H87" i="30"/>
  <c r="H65" i="30"/>
  <c r="H61" i="30"/>
  <c r="H89" i="30"/>
  <c r="G87" i="30"/>
  <c r="G65" i="30"/>
  <c r="G61" i="30"/>
  <c r="G89" i="30"/>
  <c r="F87" i="30"/>
  <c r="F65" i="30"/>
  <c r="F61" i="30"/>
  <c r="F89" i="30"/>
  <c r="I86" i="30"/>
  <c r="I24" i="30"/>
  <c r="I25" i="30"/>
  <c r="I26" i="30"/>
  <c r="I27" i="30"/>
  <c r="I28" i="30"/>
  <c r="I30" i="30"/>
  <c r="I4" i="30"/>
  <c r="I5" i="30"/>
  <c r="I6" i="30"/>
  <c r="I7" i="30"/>
  <c r="I8" i="30"/>
  <c r="I9" i="30"/>
  <c r="I10" i="30"/>
  <c r="I11" i="30"/>
  <c r="I12" i="30"/>
  <c r="I13" i="30"/>
  <c r="I15" i="30"/>
  <c r="I16" i="30"/>
  <c r="I17" i="30"/>
  <c r="I18" i="30"/>
  <c r="I19" i="30"/>
  <c r="I20" i="30"/>
  <c r="I21" i="30"/>
  <c r="I22" i="30"/>
  <c r="I32" i="30"/>
  <c r="H30" i="30"/>
  <c r="H22" i="30"/>
  <c r="H13" i="30"/>
  <c r="H32" i="30"/>
  <c r="G30" i="30"/>
  <c r="G22" i="30"/>
  <c r="G13" i="30"/>
  <c r="G32" i="30"/>
  <c r="F30" i="30"/>
  <c r="F22" i="30"/>
  <c r="F13" i="30"/>
  <c r="F32" i="30"/>
  <c r="I29" i="30"/>
  <c r="I81" i="29"/>
  <c r="I82" i="29"/>
  <c r="I110" i="29"/>
  <c r="I109" i="29"/>
  <c r="I108" i="29"/>
  <c r="I107" i="29"/>
  <c r="I106" i="29"/>
  <c r="I105" i="29"/>
  <c r="I104" i="29"/>
  <c r="I103" i="29"/>
  <c r="I102" i="29"/>
  <c r="I101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3" i="29"/>
  <c r="I84" i="29"/>
  <c r="I85" i="29"/>
  <c r="I87" i="29"/>
  <c r="I63" i="29"/>
  <c r="I64" i="29"/>
  <c r="I65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89" i="29"/>
  <c r="H87" i="29"/>
  <c r="H65" i="29"/>
  <c r="H61" i="29"/>
  <c r="H89" i="29"/>
  <c r="G87" i="29"/>
  <c r="G65" i="29"/>
  <c r="G61" i="29"/>
  <c r="G89" i="29"/>
  <c r="F87" i="29"/>
  <c r="F65" i="29"/>
  <c r="F61" i="29"/>
  <c r="F89" i="29"/>
  <c r="I86" i="29"/>
  <c r="I24" i="29"/>
  <c r="I25" i="29"/>
  <c r="I26" i="29"/>
  <c r="I27" i="29"/>
  <c r="I28" i="29"/>
  <c r="I30" i="29"/>
  <c r="I4" i="29"/>
  <c r="I5" i="29"/>
  <c r="I6" i="29"/>
  <c r="I7" i="29"/>
  <c r="I8" i="29"/>
  <c r="I9" i="29"/>
  <c r="I10" i="29"/>
  <c r="I11" i="29"/>
  <c r="I12" i="29"/>
  <c r="I13" i="29"/>
  <c r="I15" i="29"/>
  <c r="I16" i="29"/>
  <c r="I17" i="29"/>
  <c r="I18" i="29"/>
  <c r="I19" i="29"/>
  <c r="I20" i="29"/>
  <c r="I21" i="29"/>
  <c r="I22" i="29"/>
  <c r="I32" i="29"/>
  <c r="H30" i="29"/>
  <c r="H22" i="29"/>
  <c r="H13" i="29"/>
  <c r="H32" i="29"/>
  <c r="G30" i="29"/>
  <c r="G22" i="29"/>
  <c r="G13" i="29"/>
  <c r="G32" i="29"/>
  <c r="F30" i="29"/>
  <c r="F22" i="29"/>
  <c r="F13" i="29"/>
  <c r="F32" i="29"/>
  <c r="I29" i="29"/>
  <c r="I108" i="28"/>
  <c r="I107" i="28"/>
  <c r="I106" i="28"/>
  <c r="I105" i="28"/>
  <c r="I104" i="28"/>
  <c r="I103" i="28"/>
  <c r="I102" i="28"/>
  <c r="I101" i="28"/>
  <c r="I100" i="28"/>
  <c r="I99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5" i="28"/>
  <c r="I63" i="28"/>
  <c r="I64" i="28"/>
  <c r="I65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87" i="28"/>
  <c r="H85" i="28"/>
  <c r="H65" i="28"/>
  <c r="H61" i="28"/>
  <c r="H87" i="28"/>
  <c r="G85" i="28"/>
  <c r="G65" i="28"/>
  <c r="G61" i="28"/>
  <c r="G87" i="28"/>
  <c r="F85" i="28"/>
  <c r="F65" i="28"/>
  <c r="F61" i="28"/>
  <c r="F87" i="28"/>
  <c r="I84" i="28"/>
  <c r="I24" i="28"/>
  <c r="I25" i="28"/>
  <c r="I26" i="28"/>
  <c r="I27" i="28"/>
  <c r="I28" i="28"/>
  <c r="I30" i="28"/>
  <c r="I4" i="28"/>
  <c r="I5" i="28"/>
  <c r="I6" i="28"/>
  <c r="I7" i="28"/>
  <c r="I8" i="28"/>
  <c r="I9" i="28"/>
  <c r="I10" i="28"/>
  <c r="I11" i="28"/>
  <c r="I12" i="28"/>
  <c r="I13" i="28"/>
  <c r="I15" i="28"/>
  <c r="I16" i="28"/>
  <c r="I17" i="28"/>
  <c r="I18" i="28"/>
  <c r="I19" i="28"/>
  <c r="I20" i="28"/>
  <c r="I21" i="28"/>
  <c r="I22" i="28"/>
  <c r="I32" i="28"/>
  <c r="H30" i="28"/>
  <c r="H22" i="28"/>
  <c r="H13" i="28"/>
  <c r="H32" i="28"/>
  <c r="G30" i="28"/>
  <c r="G22" i="28"/>
  <c r="G13" i="28"/>
  <c r="G32" i="28"/>
  <c r="F30" i="28"/>
  <c r="F22" i="28"/>
  <c r="F13" i="28"/>
  <c r="F32" i="28"/>
  <c r="I29" i="28"/>
  <c r="I19" i="27"/>
  <c r="I109" i="27"/>
  <c r="I108" i="27"/>
  <c r="I107" i="27"/>
  <c r="I106" i="27"/>
  <c r="I105" i="27"/>
  <c r="I104" i="27"/>
  <c r="I103" i="27"/>
  <c r="I102" i="27"/>
  <c r="I101" i="27"/>
  <c r="I100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5" i="27"/>
  <c r="I63" i="27"/>
  <c r="I64" i="27"/>
  <c r="I65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87" i="27"/>
  <c r="H85" i="27"/>
  <c r="H65" i="27"/>
  <c r="H61" i="27"/>
  <c r="H87" i="27"/>
  <c r="G85" i="27"/>
  <c r="G65" i="27"/>
  <c r="G61" i="27"/>
  <c r="G87" i="27"/>
  <c r="F85" i="27"/>
  <c r="F65" i="27"/>
  <c r="F61" i="27"/>
  <c r="F87" i="27"/>
  <c r="I84" i="27"/>
  <c r="I24" i="27"/>
  <c r="I25" i="27"/>
  <c r="I26" i="27"/>
  <c r="I27" i="27"/>
  <c r="I28" i="27"/>
  <c r="I30" i="27"/>
  <c r="I4" i="27"/>
  <c r="I5" i="27"/>
  <c r="I6" i="27"/>
  <c r="I7" i="27"/>
  <c r="I8" i="27"/>
  <c r="I9" i="27"/>
  <c r="I10" i="27"/>
  <c r="I11" i="27"/>
  <c r="I12" i="27"/>
  <c r="I13" i="27"/>
  <c r="I15" i="27"/>
  <c r="I16" i="27"/>
  <c r="I17" i="27"/>
  <c r="I18" i="27"/>
  <c r="I20" i="27"/>
  <c r="I21" i="27"/>
  <c r="I22" i="27"/>
  <c r="I32" i="27"/>
  <c r="H30" i="27"/>
  <c r="H22" i="27"/>
  <c r="H13" i="27"/>
  <c r="H32" i="27"/>
  <c r="G30" i="27"/>
  <c r="G22" i="27"/>
  <c r="G13" i="27"/>
  <c r="G32" i="27"/>
  <c r="F30" i="27"/>
  <c r="F22" i="27"/>
  <c r="F13" i="27"/>
  <c r="F32" i="27"/>
  <c r="I29" i="27"/>
  <c r="I108" i="25"/>
  <c r="I107" i="25"/>
  <c r="I106" i="25"/>
  <c r="I105" i="25"/>
  <c r="I104" i="25"/>
  <c r="I103" i="25"/>
  <c r="I102" i="25"/>
  <c r="I101" i="25"/>
  <c r="I100" i="25"/>
  <c r="I99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4" i="25"/>
  <c r="I62" i="25"/>
  <c r="I63" i="25"/>
  <c r="I64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86" i="25"/>
  <c r="H84" i="25"/>
  <c r="H64" i="25"/>
  <c r="H60" i="25"/>
  <c r="H86" i="25"/>
  <c r="G84" i="25"/>
  <c r="G64" i="25"/>
  <c r="G60" i="25"/>
  <c r="G86" i="25"/>
  <c r="F84" i="25"/>
  <c r="F64" i="25"/>
  <c r="F60" i="25"/>
  <c r="F86" i="25"/>
  <c r="I83" i="25"/>
  <c r="I23" i="25"/>
  <c r="I24" i="25"/>
  <c r="I25" i="25"/>
  <c r="I26" i="25"/>
  <c r="I27" i="25"/>
  <c r="I29" i="25"/>
  <c r="I4" i="25"/>
  <c r="I5" i="25"/>
  <c r="I6" i="25"/>
  <c r="I7" i="25"/>
  <c r="I8" i="25"/>
  <c r="I9" i="25"/>
  <c r="I10" i="25"/>
  <c r="I11" i="25"/>
  <c r="I12" i="25"/>
  <c r="I13" i="25"/>
  <c r="I15" i="25"/>
  <c r="I16" i="25"/>
  <c r="I17" i="25"/>
  <c r="I18" i="25"/>
  <c r="I19" i="25"/>
  <c r="I20" i="25"/>
  <c r="I21" i="25"/>
  <c r="I31" i="25"/>
  <c r="H29" i="25"/>
  <c r="H21" i="25"/>
  <c r="H13" i="25"/>
  <c r="H31" i="25"/>
  <c r="G29" i="25"/>
  <c r="G21" i="25"/>
  <c r="G13" i="25"/>
  <c r="G31" i="25"/>
  <c r="F29" i="25"/>
  <c r="F21" i="25"/>
  <c r="F13" i="25"/>
  <c r="F31" i="25"/>
  <c r="I28" i="25"/>
  <c r="I99" i="24"/>
  <c r="I108" i="24"/>
  <c r="I107" i="24"/>
  <c r="I106" i="24"/>
  <c r="I106" i="23"/>
  <c r="I100" i="24"/>
  <c r="I101" i="24"/>
  <c r="I102" i="24"/>
  <c r="I103" i="24"/>
  <c r="I104" i="24"/>
  <c r="I10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4" i="24"/>
  <c r="I62" i="24"/>
  <c r="I63" i="24"/>
  <c r="I64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86" i="24"/>
  <c r="H84" i="24"/>
  <c r="H64" i="24"/>
  <c r="H60" i="24"/>
  <c r="H86" i="24"/>
  <c r="G84" i="24"/>
  <c r="G64" i="24"/>
  <c r="G60" i="24"/>
  <c r="G86" i="24"/>
  <c r="F84" i="24"/>
  <c r="F64" i="24"/>
  <c r="F60" i="24"/>
  <c r="F86" i="24"/>
  <c r="I83" i="24"/>
  <c r="I23" i="24"/>
  <c r="I24" i="24"/>
  <c r="I25" i="24"/>
  <c r="I26" i="24"/>
  <c r="I27" i="24"/>
  <c r="I29" i="24"/>
  <c r="I4" i="24"/>
  <c r="I5" i="24"/>
  <c r="I6" i="24"/>
  <c r="I7" i="24"/>
  <c r="I8" i="24"/>
  <c r="I9" i="24"/>
  <c r="I10" i="24"/>
  <c r="I11" i="24"/>
  <c r="I12" i="24"/>
  <c r="I13" i="24"/>
  <c r="I15" i="24"/>
  <c r="I16" i="24"/>
  <c r="I17" i="24"/>
  <c r="I18" i="24"/>
  <c r="I19" i="24"/>
  <c r="I20" i="24"/>
  <c r="I21" i="24"/>
  <c r="I31" i="24"/>
  <c r="H29" i="24"/>
  <c r="H21" i="24"/>
  <c r="H13" i="24"/>
  <c r="H31" i="24"/>
  <c r="G29" i="24"/>
  <c r="G21" i="24"/>
  <c r="G13" i="24"/>
  <c r="G31" i="24"/>
  <c r="F29" i="24"/>
  <c r="F21" i="24"/>
  <c r="F13" i="24"/>
  <c r="F31" i="24"/>
  <c r="I28" i="24"/>
  <c r="G29" i="23"/>
  <c r="F29" i="23"/>
  <c r="I28" i="23"/>
  <c r="F84" i="23"/>
  <c r="I83" i="23"/>
  <c r="I8" i="23"/>
  <c r="I80" i="23"/>
  <c r="I81" i="23"/>
  <c r="F21" i="23"/>
  <c r="I18" i="23"/>
  <c r="I17" i="23"/>
  <c r="I4" i="23"/>
  <c r="I5" i="23"/>
  <c r="I6" i="23"/>
  <c r="I7" i="23"/>
  <c r="I9" i="23"/>
  <c r="I10" i="23"/>
  <c r="I11" i="23"/>
  <c r="I12" i="23"/>
  <c r="I13" i="23"/>
  <c r="I108" i="23"/>
  <c r="I107" i="23"/>
  <c r="I105" i="23"/>
  <c r="I104" i="23"/>
  <c r="I103" i="23"/>
  <c r="I102" i="23"/>
  <c r="I101" i="23"/>
  <c r="I100" i="23"/>
  <c r="I99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84" i="23"/>
  <c r="I62" i="23"/>
  <c r="I63" i="23"/>
  <c r="I64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86" i="23"/>
  <c r="H84" i="23"/>
  <c r="H64" i="23"/>
  <c r="H60" i="23"/>
  <c r="H86" i="23"/>
  <c r="G84" i="23"/>
  <c r="G64" i="23"/>
  <c r="G60" i="23"/>
  <c r="G86" i="23"/>
  <c r="F64" i="23"/>
  <c r="F60" i="23"/>
  <c r="F86" i="23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I31" i="23"/>
  <c r="H29" i="23"/>
  <c r="H21" i="23"/>
  <c r="H31" i="23"/>
  <c r="G21" i="23"/>
  <c r="G31" i="23"/>
  <c r="F31" i="23"/>
  <c r="I108" i="22"/>
  <c r="I107" i="22"/>
  <c r="I105" i="22"/>
  <c r="I104" i="22"/>
  <c r="I103" i="22"/>
  <c r="I102" i="22"/>
  <c r="I101" i="22"/>
  <c r="I100" i="22"/>
  <c r="I99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63" i="22"/>
  <c r="I64" i="22"/>
  <c r="I65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87" i="22"/>
  <c r="H85" i="22"/>
  <c r="H65" i="22"/>
  <c r="H61" i="22"/>
  <c r="H87" i="22"/>
  <c r="G85" i="22"/>
  <c r="G65" i="22"/>
  <c r="G61" i="22"/>
  <c r="G87" i="22"/>
  <c r="F85" i="22"/>
  <c r="F65" i="22"/>
  <c r="F61" i="22"/>
  <c r="F87" i="22"/>
  <c r="I22" i="22"/>
  <c r="I23" i="22"/>
  <c r="I24" i="22"/>
  <c r="I25" i="22"/>
  <c r="I26" i="22"/>
  <c r="I27" i="22"/>
  <c r="I28" i="22"/>
  <c r="F12" i="22"/>
  <c r="G12" i="22"/>
  <c r="H12" i="22"/>
  <c r="I12" i="22"/>
  <c r="I14" i="22"/>
  <c r="I16" i="22"/>
  <c r="I17" i="22"/>
  <c r="I18" i="22"/>
  <c r="I19" i="22"/>
  <c r="I20" i="22"/>
  <c r="I30" i="22"/>
  <c r="H28" i="22"/>
  <c r="H20" i="22"/>
  <c r="H30" i="22"/>
  <c r="G28" i="22"/>
  <c r="G20" i="22"/>
  <c r="G30" i="22"/>
  <c r="F28" i="22"/>
  <c r="F20" i="22"/>
  <c r="F3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100" i="21"/>
  <c r="I99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4" i="21"/>
  <c r="I65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87" i="21"/>
  <c r="H85" i="21"/>
  <c r="H65" i="21"/>
  <c r="H61" i="21"/>
  <c r="H87" i="21"/>
  <c r="G85" i="21"/>
  <c r="G65" i="21"/>
  <c r="G61" i="21"/>
  <c r="G87" i="21"/>
  <c r="F85" i="21"/>
  <c r="F65" i="21"/>
  <c r="F61" i="21"/>
  <c r="F87" i="21"/>
  <c r="I22" i="21"/>
  <c r="I23" i="21"/>
  <c r="I24" i="21"/>
  <c r="I25" i="21"/>
  <c r="I26" i="21"/>
  <c r="I27" i="21"/>
  <c r="I28" i="21"/>
  <c r="F12" i="21"/>
  <c r="G12" i="21"/>
  <c r="H12" i="21"/>
  <c r="I12" i="21"/>
  <c r="I14" i="21"/>
  <c r="I16" i="21"/>
  <c r="I17" i="21"/>
  <c r="I18" i="21"/>
  <c r="I19" i="21"/>
  <c r="I20" i="21"/>
  <c r="I30" i="21"/>
  <c r="H28" i="21"/>
  <c r="H20" i="21"/>
  <c r="H30" i="21"/>
  <c r="G28" i="21"/>
  <c r="G20" i="21"/>
  <c r="G30" i="21"/>
  <c r="F28" i="21"/>
  <c r="F20" i="21"/>
  <c r="F3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100" i="20"/>
  <c r="I99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63" i="20"/>
  <c r="I64" i="20"/>
  <c r="I65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7" i="20"/>
  <c r="H85" i="20"/>
  <c r="H65" i="20"/>
  <c r="H61" i="20"/>
  <c r="H87" i="20"/>
  <c r="G85" i="20"/>
  <c r="G65" i="20"/>
  <c r="G61" i="20"/>
  <c r="G87" i="20"/>
  <c r="F85" i="20"/>
  <c r="F65" i="20"/>
  <c r="F61" i="20"/>
  <c r="F87" i="20"/>
  <c r="I22" i="20"/>
  <c r="I23" i="20"/>
  <c r="I24" i="20"/>
  <c r="I25" i="20"/>
  <c r="I26" i="20"/>
  <c r="I27" i="20"/>
  <c r="I28" i="20"/>
  <c r="F12" i="20"/>
  <c r="G12" i="20"/>
  <c r="H12" i="20"/>
  <c r="I12" i="20"/>
  <c r="I14" i="20"/>
  <c r="I16" i="20"/>
  <c r="I17" i="20"/>
  <c r="I18" i="20"/>
  <c r="I19" i="20"/>
  <c r="I20" i="20"/>
  <c r="I30" i="20"/>
  <c r="H28" i="20"/>
  <c r="H20" i="20"/>
  <c r="H30" i="20"/>
  <c r="G28" i="20"/>
  <c r="G20" i="20"/>
  <c r="G3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100" i="19"/>
  <c r="I99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85" i="19"/>
  <c r="I63" i="19"/>
  <c r="I64" i="19"/>
  <c r="I65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87" i="19"/>
  <c r="H85" i="19"/>
  <c r="H65" i="19"/>
  <c r="H61" i="19"/>
  <c r="H87" i="19"/>
  <c r="G85" i="19"/>
  <c r="G65" i="19"/>
  <c r="G61" i="19"/>
  <c r="G87" i="19"/>
  <c r="F85" i="19"/>
  <c r="F61" i="19"/>
  <c r="F87" i="19"/>
  <c r="I22" i="19"/>
  <c r="I23" i="19"/>
  <c r="I24" i="19"/>
  <c r="I25" i="19"/>
  <c r="I26" i="19"/>
  <c r="I27" i="19"/>
  <c r="I28" i="19"/>
  <c r="F12" i="19"/>
  <c r="G12" i="19"/>
  <c r="H12" i="19"/>
  <c r="I12" i="19"/>
  <c r="I14" i="19"/>
  <c r="I16" i="19"/>
  <c r="I17" i="19"/>
  <c r="I18" i="19"/>
  <c r="I19" i="19"/>
  <c r="I20" i="19"/>
  <c r="I30" i="19"/>
  <c r="H28" i="19"/>
  <c r="H20" i="19"/>
  <c r="H30" i="19"/>
  <c r="G28" i="19"/>
  <c r="G20" i="19"/>
  <c r="G30" i="19"/>
  <c r="F28" i="19"/>
  <c r="F20" i="19"/>
  <c r="F30" i="19"/>
  <c r="I11" i="19"/>
  <c r="I10" i="19"/>
  <c r="I9" i="19"/>
  <c r="I8" i="19"/>
  <c r="I7" i="19"/>
  <c r="I6" i="19"/>
  <c r="I5" i="19"/>
  <c r="I4" i="19"/>
  <c r="I106" i="17"/>
  <c r="I105" i="17"/>
  <c r="I103" i="17"/>
  <c r="I102" i="17"/>
  <c r="I101" i="17"/>
  <c r="I100" i="17"/>
  <c r="I99" i="17"/>
  <c r="I98" i="17"/>
  <c r="I97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62" i="17"/>
  <c r="I63" i="17"/>
  <c r="I64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85" i="17"/>
  <c r="H83" i="17"/>
  <c r="H64" i="17"/>
  <c r="H60" i="17"/>
  <c r="H85" i="17"/>
  <c r="G83" i="17"/>
  <c r="G64" i="17"/>
  <c r="G60" i="17"/>
  <c r="G85" i="17"/>
  <c r="F83" i="17"/>
  <c r="F64" i="17"/>
  <c r="F60" i="17"/>
  <c r="F85" i="17"/>
  <c r="I21" i="17"/>
  <c r="I22" i="17"/>
  <c r="I23" i="17"/>
  <c r="I24" i="17"/>
  <c r="I25" i="17"/>
  <c r="I26" i="17"/>
  <c r="I27" i="17"/>
  <c r="F12" i="17"/>
  <c r="G12" i="17"/>
  <c r="H12" i="17"/>
  <c r="I12" i="17"/>
  <c r="I14" i="17"/>
  <c r="I15" i="17"/>
  <c r="I16" i="17"/>
  <c r="I17" i="17"/>
  <c r="I18" i="17"/>
  <c r="I19" i="17"/>
  <c r="I29" i="17"/>
  <c r="H27" i="17"/>
  <c r="H19" i="17"/>
  <c r="H29" i="17"/>
  <c r="G27" i="17"/>
  <c r="G19" i="17"/>
  <c r="G29" i="17"/>
  <c r="F27" i="17"/>
  <c r="F19" i="17"/>
  <c r="F2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62" i="16"/>
  <c r="I63" i="16"/>
  <c r="I64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85" i="16"/>
  <c r="H83" i="16"/>
  <c r="H64" i="16"/>
  <c r="H60" i="16"/>
  <c r="H85" i="16"/>
  <c r="G83" i="16"/>
  <c r="G64" i="16"/>
  <c r="G60" i="16"/>
  <c r="G85" i="16"/>
  <c r="F83" i="16"/>
  <c r="F64" i="16"/>
  <c r="F60" i="16"/>
  <c r="F85" i="16"/>
  <c r="I21" i="16"/>
  <c r="I22" i="16"/>
  <c r="I23" i="16"/>
  <c r="I24" i="16"/>
  <c r="I25" i="16"/>
  <c r="I26" i="16"/>
  <c r="I27" i="16"/>
  <c r="F12" i="16"/>
  <c r="G12" i="16"/>
  <c r="H12" i="16"/>
  <c r="I12" i="16"/>
  <c r="I14" i="16"/>
  <c r="I15" i="16"/>
  <c r="I16" i="16"/>
  <c r="I17" i="16"/>
  <c r="I18" i="16"/>
  <c r="I19" i="16"/>
  <c r="I29" i="16"/>
  <c r="H27" i="16"/>
  <c r="H19" i="16"/>
  <c r="H29" i="16"/>
  <c r="G27" i="16"/>
  <c r="G19" i="16"/>
  <c r="G2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84" i="15"/>
  <c r="I63" i="15"/>
  <c r="I64" i="15"/>
  <c r="I65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86" i="15"/>
  <c r="H84" i="15"/>
  <c r="H65" i="15"/>
  <c r="H61" i="15"/>
  <c r="H86" i="15"/>
  <c r="G84" i="15"/>
  <c r="G65" i="15"/>
  <c r="G61" i="15"/>
  <c r="G86" i="15"/>
  <c r="F84" i="15"/>
  <c r="F65" i="15"/>
  <c r="F61" i="15"/>
  <c r="F86" i="15"/>
  <c r="I21" i="15"/>
  <c r="I22" i="15"/>
  <c r="I23" i="15"/>
  <c r="I24" i="15"/>
  <c r="I25" i="15"/>
  <c r="I27" i="15"/>
  <c r="I28" i="15"/>
  <c r="F12" i="15"/>
  <c r="G12" i="15"/>
  <c r="H12" i="15"/>
  <c r="I12" i="15"/>
  <c r="I14" i="15"/>
  <c r="I15" i="15"/>
  <c r="I16" i="15"/>
  <c r="I17" i="15"/>
  <c r="I18" i="15"/>
  <c r="I19" i="15"/>
  <c r="I30" i="15"/>
  <c r="H28" i="15"/>
  <c r="H19" i="15"/>
  <c r="H30" i="15"/>
  <c r="G28" i="15"/>
  <c r="G19" i="15"/>
  <c r="G30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100" i="14"/>
  <c r="I99" i="14"/>
  <c r="I98" i="14"/>
  <c r="I97" i="14"/>
  <c r="I96" i="14"/>
  <c r="I9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I63" i="14"/>
  <c r="I64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83" i="14"/>
  <c r="H81" i="14"/>
  <c r="H64" i="14"/>
  <c r="H60" i="14"/>
  <c r="H83" i="14"/>
  <c r="G81" i="14"/>
  <c r="G64" i="14"/>
  <c r="G60" i="14"/>
  <c r="G83" i="14"/>
  <c r="F81" i="14"/>
  <c r="F64" i="14"/>
  <c r="F60" i="14"/>
  <c r="F83" i="14"/>
  <c r="I21" i="14"/>
  <c r="I22" i="14"/>
  <c r="I23" i="14"/>
  <c r="I24" i="14"/>
  <c r="I25" i="14"/>
  <c r="I26" i="14"/>
  <c r="I27" i="14"/>
  <c r="F12" i="14"/>
  <c r="G12" i="14"/>
  <c r="H12" i="14"/>
  <c r="I12" i="14"/>
  <c r="I14" i="14"/>
  <c r="I15" i="14"/>
  <c r="I16" i="14"/>
  <c r="I17" i="14"/>
  <c r="I18" i="14"/>
  <c r="I19" i="14"/>
  <c r="I29" i="14"/>
  <c r="H27" i="14"/>
  <c r="H19" i="14"/>
  <c r="H29" i="14"/>
  <c r="G27" i="14"/>
  <c r="G19" i="14"/>
  <c r="G29" i="14"/>
  <c r="F27" i="14"/>
  <c r="F19" i="14"/>
  <c r="F29" i="14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62" i="13"/>
  <c r="I63" i="13"/>
  <c r="I64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83" i="13"/>
  <c r="H81" i="13"/>
  <c r="H64" i="13"/>
  <c r="H60" i="13"/>
  <c r="H83" i="13"/>
  <c r="G81" i="13"/>
  <c r="G64" i="13"/>
  <c r="G60" i="13"/>
  <c r="G83" i="13"/>
  <c r="F81" i="13"/>
  <c r="F64" i="13"/>
  <c r="F60" i="13"/>
  <c r="F83" i="13"/>
  <c r="I21" i="13"/>
  <c r="I22" i="13"/>
  <c r="I23" i="13"/>
  <c r="I24" i="13"/>
  <c r="I25" i="13"/>
  <c r="I26" i="13"/>
  <c r="I27" i="13"/>
  <c r="F12" i="13"/>
  <c r="G12" i="13"/>
  <c r="H12" i="13"/>
  <c r="I12" i="13"/>
  <c r="I14" i="13"/>
  <c r="I15" i="13"/>
  <c r="I16" i="13"/>
  <c r="I17" i="13"/>
  <c r="I18" i="13"/>
  <c r="I19" i="13"/>
  <c r="I29" i="13"/>
  <c r="H27" i="13"/>
  <c r="H19" i="13"/>
  <c r="H29" i="13"/>
  <c r="G27" i="13"/>
  <c r="G19" i="13"/>
  <c r="G29" i="13"/>
  <c r="F27" i="13"/>
  <c r="F19" i="13"/>
  <c r="F2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7" i="11"/>
  <c r="I95" i="11"/>
  <c r="H81" i="11"/>
  <c r="G81" i="11"/>
  <c r="F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H64" i="11"/>
  <c r="G64" i="11"/>
  <c r="F64" i="11"/>
  <c r="I63" i="11"/>
  <c r="I62" i="11"/>
  <c r="I64" i="1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H27" i="11"/>
  <c r="G27" i="11"/>
  <c r="G19" i="11"/>
  <c r="G12" i="11"/>
  <c r="G29" i="11"/>
  <c r="F27" i="11"/>
  <c r="F19" i="11"/>
  <c r="F12" i="11"/>
  <c r="F29" i="11"/>
  <c r="I26" i="11"/>
  <c r="I25" i="11"/>
  <c r="I24" i="11"/>
  <c r="I23" i="11"/>
  <c r="I22" i="11"/>
  <c r="I21" i="11"/>
  <c r="H19" i="11"/>
  <c r="I18" i="11"/>
  <c r="I17" i="11"/>
  <c r="I16" i="11"/>
  <c r="I15" i="11"/>
  <c r="I14" i="11"/>
  <c r="I19" i="11"/>
  <c r="H12" i="11"/>
  <c r="I11" i="11"/>
  <c r="I10" i="11"/>
  <c r="I9" i="11"/>
  <c r="I8" i="11"/>
  <c r="I7" i="11"/>
  <c r="I6" i="11"/>
  <c r="I5" i="11"/>
  <c r="I4" i="11"/>
  <c r="I81" i="11"/>
  <c r="H83" i="11"/>
  <c r="I12" i="11"/>
  <c r="H29" i="11"/>
  <c r="G83" i="11"/>
  <c r="I60" i="11"/>
  <c r="I83" i="11"/>
  <c r="I27" i="11"/>
  <c r="I29" i="11"/>
  <c r="F83" i="11"/>
  <c r="I96" i="9"/>
  <c r="I97" i="9"/>
  <c r="I98" i="9"/>
  <c r="I99" i="9"/>
  <c r="I100" i="9"/>
  <c r="I101" i="9"/>
  <c r="I102" i="9"/>
  <c r="I103" i="9"/>
  <c r="I95" i="9"/>
  <c r="H81" i="9"/>
  <c r="G81" i="9"/>
  <c r="F81" i="9"/>
  <c r="F64" i="9"/>
  <c r="F60" i="9"/>
  <c r="F83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H64" i="9"/>
  <c r="G64" i="9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1" i="9"/>
  <c r="H19" i="9"/>
  <c r="G19" i="9"/>
  <c r="F19" i="9"/>
  <c r="I18" i="9"/>
  <c r="I17" i="9"/>
  <c r="I16" i="9"/>
  <c r="I15" i="9"/>
  <c r="I14" i="9"/>
  <c r="H12" i="9"/>
  <c r="G12" i="9"/>
  <c r="F12" i="9"/>
  <c r="I12" i="9"/>
  <c r="I11" i="9"/>
  <c r="I10" i="9"/>
  <c r="I9" i="9"/>
  <c r="I8" i="9"/>
  <c r="I7" i="9"/>
  <c r="I6" i="9"/>
  <c r="I5" i="9"/>
  <c r="I4" i="9"/>
  <c r="I70" i="8"/>
  <c r="F81" i="8"/>
  <c r="G81" i="8"/>
  <c r="H81" i="8"/>
  <c r="I80" i="8"/>
  <c r="F27" i="8"/>
  <c r="I24" i="8"/>
  <c r="G83" i="9"/>
  <c r="F29" i="9"/>
  <c r="I60" i="9"/>
  <c r="I64" i="9"/>
  <c r="G29" i="9"/>
  <c r="I19" i="9"/>
  <c r="I27" i="9"/>
  <c r="I29" i="9"/>
  <c r="H29" i="9"/>
  <c r="I81" i="9"/>
  <c r="H83" i="9"/>
  <c r="I71" i="8"/>
  <c r="I83" i="9"/>
  <c r="I39" i="8"/>
  <c r="I26" i="8"/>
  <c r="I21" i="8"/>
  <c r="H27" i="8"/>
  <c r="G27" i="8"/>
  <c r="I59" i="8"/>
  <c r="I66" i="8"/>
  <c r="I5" i="8"/>
  <c r="F60" i="8"/>
  <c r="F64" i="8"/>
  <c r="F83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3" i="8"/>
  <c r="I25" i="8"/>
  <c r="I15" i="8"/>
  <c r="I14" i="8"/>
  <c r="I6" i="8"/>
  <c r="I7" i="8"/>
  <c r="I8" i="8"/>
  <c r="I9" i="8"/>
  <c r="I10" i="8"/>
  <c r="I4" i="8"/>
  <c r="I19" i="8"/>
  <c r="I27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/>
  <c r="F12" i="8"/>
  <c r="I3" i="7"/>
  <c r="I4" i="7"/>
  <c r="I5" i="7"/>
  <c r="I6" i="7"/>
  <c r="I7" i="7"/>
  <c r="I8" i="7"/>
  <c r="I9" i="7"/>
  <c r="I10" i="7"/>
  <c r="F11" i="7"/>
  <c r="G11" i="7"/>
  <c r="H11" i="7"/>
  <c r="I13" i="7"/>
  <c r="I14" i="7"/>
  <c r="I15" i="7"/>
  <c r="F16" i="7"/>
  <c r="G16" i="7"/>
  <c r="H16" i="7"/>
  <c r="I18" i="7"/>
  <c r="I19" i="7"/>
  <c r="I20" i="7"/>
  <c r="I21" i="7"/>
  <c r="I22" i="7"/>
  <c r="I23" i="7"/>
  <c r="F24" i="7"/>
  <c r="G24" i="7"/>
  <c r="H24" i="7"/>
  <c r="I24" i="7"/>
  <c r="I26" i="7"/>
  <c r="I27" i="7"/>
  <c r="F28" i="7"/>
  <c r="G28" i="7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G58" i="7"/>
  <c r="H58" i="7"/>
  <c r="I60" i="7"/>
  <c r="I61" i="7"/>
  <c r="I62" i="7"/>
  <c r="I63" i="7"/>
  <c r="F64" i="7"/>
  <c r="G64" i="7"/>
  <c r="H64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F83" i="7"/>
  <c r="G81" i="7"/>
  <c r="H81" i="7"/>
  <c r="H83" i="7"/>
  <c r="G90" i="7"/>
  <c r="I95" i="7"/>
  <c r="I96" i="7"/>
  <c r="I81" i="8"/>
  <c r="I60" i="8"/>
  <c r="I83" i="8"/>
  <c r="I12" i="8"/>
  <c r="I29" i="8"/>
  <c r="F29" i="8"/>
  <c r="G83" i="7"/>
  <c r="I16" i="7"/>
  <c r="I94" i="7"/>
  <c r="G29" i="7"/>
  <c r="I28" i="7"/>
  <c r="I11" i="7"/>
  <c r="I83" i="7"/>
  <c r="I58" i="7"/>
  <c r="F29" i="7"/>
  <c r="I81" i="7"/>
  <c r="I64" i="7"/>
  <c r="G90" i="5"/>
  <c r="H58" i="5"/>
  <c r="I95" i="5"/>
  <c r="I96" i="5"/>
  <c r="F24" i="5"/>
  <c r="G24" i="5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29" i="7"/>
  <c r="I94" i="5"/>
  <c r="H81" i="5"/>
  <c r="G81" i="5"/>
  <c r="F81" i="5"/>
  <c r="H64" i="5"/>
  <c r="G64" i="5"/>
  <c r="F64" i="5"/>
  <c r="G58" i="5"/>
  <c r="F58" i="5"/>
  <c r="H28" i="5"/>
  <c r="G28" i="5"/>
  <c r="F28" i="5"/>
  <c r="H16" i="5"/>
  <c r="G16" i="5"/>
  <c r="F16" i="5"/>
  <c r="H11" i="5"/>
  <c r="G11" i="5"/>
  <c r="F11" i="5"/>
  <c r="F29" i="5"/>
  <c r="G83" i="5"/>
  <c r="I64" i="5"/>
  <c r="I28" i="5"/>
  <c r="F83" i="5"/>
  <c r="H83" i="5"/>
  <c r="I81" i="5"/>
  <c r="I24" i="5"/>
  <c r="H29" i="5"/>
  <c r="G29" i="5"/>
  <c r="I16" i="5"/>
  <c r="I58" i="5"/>
  <c r="I11" i="5"/>
  <c r="I83" i="5"/>
  <c r="I29" i="5"/>
  <c r="H82" i="1"/>
  <c r="G82" i="1"/>
  <c r="F82" i="1"/>
  <c r="H65" i="1"/>
  <c r="G65" i="1"/>
  <c r="F65" i="1"/>
  <c r="I65" i="1"/>
  <c r="H59" i="1"/>
  <c r="H84" i="1"/>
  <c r="G59" i="1"/>
  <c r="F59" i="1"/>
  <c r="H29" i="1"/>
  <c r="G29" i="1"/>
  <c r="F29" i="1"/>
  <c r="H25" i="1"/>
  <c r="G25" i="1"/>
  <c r="F25" i="1"/>
  <c r="H16" i="1"/>
  <c r="G16" i="1"/>
  <c r="F16" i="1"/>
  <c r="I16" i="1"/>
  <c r="H11" i="1"/>
  <c r="G11" i="1"/>
  <c r="F11" i="1"/>
  <c r="I63" i="5"/>
  <c r="I62" i="5"/>
  <c r="I61" i="5"/>
  <c r="I60" i="5"/>
  <c r="I3" i="5"/>
  <c r="G30" i="1"/>
  <c r="I29" i="1"/>
  <c r="G84" i="1"/>
  <c r="H30" i="1"/>
  <c r="I25" i="1"/>
  <c r="I82" i="1"/>
  <c r="F84" i="1"/>
  <c r="I11" i="1"/>
  <c r="F30" i="1"/>
  <c r="I59" i="1"/>
  <c r="I30" i="1"/>
  <c r="I95" i="8"/>
  <c r="H60" i="8"/>
  <c r="H83" i="8"/>
</calcChain>
</file>

<file path=xl/comments1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4.xml><?xml version="1.0" encoding="utf-8"?>
<comments xmlns="http://schemas.openxmlformats.org/spreadsheetml/2006/main">
  <authors>
    <author>tiffany conyers</author>
  </authors>
  <commentLis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5.xml><?xml version="1.0" encoding="utf-8"?>
<comments xmlns="http://schemas.openxmlformats.org/spreadsheetml/2006/main">
  <authors>
    <author>tiffany conyers</author>
  </authors>
  <commentList>
    <comment ref="G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w/ Briana regarding total - There was $135 collected for shirts in November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6.xml><?xml version="1.0" encoding="utf-8"?>
<comments xmlns="http://schemas.openxmlformats.org/spreadsheetml/2006/main">
  <authors>
    <author>tiffany conyers</author>
  </authors>
  <commentList>
    <comment ref="G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7.xml><?xml version="1.0" encoding="utf-8"?>
<comments xmlns="http://schemas.openxmlformats.org/spreadsheetml/2006/main">
  <authors>
    <author>tiffany conyers</author>
  </authors>
  <commentList>
    <comment ref="G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8.xml><?xml version="1.0" encoding="utf-8"?>
<comments xmlns="http://schemas.openxmlformats.org/spreadsheetml/2006/main">
  <authors>
    <author>tiffany conyers</author>
  </authors>
  <commentList>
    <comment ref="G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2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3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>
  <authors>
    <author>Delta Sigma Theta Sorority Inc.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>
  <authors>
    <author>Delta Sigma Theta Sorority Inc.</author>
    <author>tiffany conyers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<sst xmlns="http://schemas.openxmlformats.org/spreadsheetml/2006/main" count="2288" uniqueCount="188">
  <si>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</si>
  <si>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</si>
  <si>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</si>
  <si>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</si>
  <si>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</si>
  <si>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</si>
  <si>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</si>
  <si>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</si>
  <si>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</si>
  <si>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</si>
  <si>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</si>
  <si>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</si>
  <si>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</si>
  <si>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</si>
  <si>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</si>
  <si>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</si>
  <si>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</si>
  <si>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</si>
  <si>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</si>
  <si>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</si>
  <si>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</si>
  <si>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</si>
  <si>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</si>
  <si>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</si>
  <si>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</si>
  <si>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</si>
  <si>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</si>
  <si>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</si>
  <si>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</si>
  <si>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</si>
  <si>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</si>
  <si>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</si>
  <si>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</si>
  <si>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</si>
  <si>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</si>
  <si>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</si>
  <si>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</si>
  <si>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</si>
  <si>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</si>
  <si>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</si>
  <si>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</si>
  <si>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</si>
  <si>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</si>
  <si>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</si>
  <si>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</si>
  <si>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</si>
  <si>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</si>
  <si>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</si>
  <si>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</si>
  <si>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</si>
  <si>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</si>
  <si>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</si>
  <si>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</si>
  <si>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</si>
  <si>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</si>
  <si>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</si>
  <si>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</si>
  <si>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</si>
  <si>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</si>
  <si>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</si>
  <si>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</si>
  <si>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</si>
  <si>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</si>
  <si>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</si>
  <si>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</si>
  <si>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</si>
  <si>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</si>
  <si>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</si>
  <si>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</si>
  <si>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</si>
  <si>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</si>
  <si>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</si>
  <si>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</si>
  <si>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</si>
  <si>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</si>
  <si>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</si>
  <si>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</si>
  <si>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</si>
  <si>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</si>
  <si>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</si>
  <si>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</si>
  <si>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</si>
  <si>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</si>
  <si>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</si>
  <si>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</si>
  <si>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</si>
  <si>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</si>
  <si>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</si>
  <si>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</si>
  <si>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</si>
  <si>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</si>
  <si>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</si>
  <si>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</si>
  <si>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</si>
  <si>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</si>
  <si>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</si>
  <si>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</si>
  <si>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</si>
  <si>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</si>
  <si>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</si>
  <si>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</si>
  <si>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</si>
  <si>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</si>
  <si>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</si>
  <si>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</si>
  <si>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</si>
  <si>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</si>
  <si>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</si>
  <si>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</si>
  <si>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</si>
  <si>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</si>
  <si>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</si>
  <si>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</si>
  <si>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</si>
  <si>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</si>
  <si>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</si>
  <si>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</si>
  <si>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</si>
  <si>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</si>
  <si>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</si>
  <si>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</si>
  <si>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</si>
  <si>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</si>
  <si>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</si>
  <si>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</si>
  <si>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</si>
  <si>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</si>
  <si>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</si>
  <si>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</si>
  <si>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</si>
  <si>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</si>
  <si>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</si>
  <si>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</si>
  <si>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</si>
  <si>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</si>
  <si>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</si>
  <si>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</si>
  <si>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</si>
  <si>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</si>
  <si>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</si>
  <si>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</si>
  <si>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</si>
  <si>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</si>
  <si>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</si>
  <si>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</si>
  <si>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</si>
  <si>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</si>
  <si>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</si>
  <si>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</si>
  <si>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</si>
  <si>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</si>
  <si>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</si>
  <si>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</si>
  <si>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</si>
  <si>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</si>
  <si>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</si>
  <si>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</si>
  <si>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</si>
  <si>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</si>
  <si>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</si>
  <si>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</si>
  <si>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</si>
  <si>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</si>
  <si>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</si>
  <si>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</si>
  <si>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</si>
  <si>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</si>
  <si>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</si>
  <si>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</si>
  <si>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</si>
  <si>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</si>
  <si>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</si>
  <si>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</si>
  <si>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</si>
  <si>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</si>
  <si>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</si>
  <si>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</si>
  <si>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</si>
  <si>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</si>
  <si>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</si>
  <si>
    <t>90400   TA Scholarships 2023</t>
  </si>
  <si>
    <t>As of 10/31/2019</t>
  </si>
  <si>
    <t>xxxxx Miscellaneous</t>
  </si>
  <si>
    <t>70316   Membership Svs - Reclamation</t>
  </si>
  <si>
    <t>70317   Membership Svs - NCC</t>
  </si>
  <si>
    <t>70910  Membership Intake</t>
  </si>
  <si>
    <t>As of 12/31/2019</t>
  </si>
  <si>
    <t>Delta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</si>
</sst>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</font>
    <font>
      <sz val="8"/>
      <color rgb="FF008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62">
    <xf numFmtId="0" fontId="0" fillId="0" borderId="0"/>
    <xf numFmtId="16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/>
    <xf numFmtId="39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39" fontId="11" fillId="2" borderId="0" xfId="0" applyNumberFormat="1" applyFont="1" applyFill="1" applyAlignment="1">
      <alignment horizontal="center"/>
    </xf>
    <xf numFmtId="39" fontId="6" fillId="2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Fill="1" applyAlignment="1"/>
    <xf numFmtId="0" fontId="12" fillId="0" borderId="0" xfId="0" applyFont="1" applyFill="1"/>
    <xf numFmtId="2" fontId="11" fillId="0" borderId="0" xfId="1" applyNumberFormat="1" applyFont="1" applyFill="1" applyAlignment="1">
      <alignment horizontal="center"/>
    </xf>
    <xf numFmtId="39" fontId="6" fillId="3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Fill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  <xf numFmtId="0" fontId="13" fillId="0" borderId="0" xfId="0" applyFont="1" applyFill="1" applyAlignment="1"/>
  </cellXfs>
  <cellStyles count="6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Relationship Id="rId2" Type="http://schemas.openxmlformats.org/officeDocument/2006/relationships/comments" Target="../comments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I84" sqref="I84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>
      <c r="A31" s="9"/>
      <c r="B31" s="9"/>
      <c r="C31" s="9"/>
      <c r="D31" s="9"/>
      <c r="E31" s="9"/>
      <c r="F31" s="7"/>
      <c r="G31" s="5"/>
      <c r="H31" s="7"/>
      <c r="I31" s="7"/>
    </row>
    <row r="32" spans="1:9">
      <c r="A32" s="9"/>
      <c r="B32" s="9"/>
      <c r="C32" s="9"/>
      <c r="D32" s="9"/>
      <c r="E32" s="9"/>
      <c r="F32" s="7"/>
      <c r="G32" s="5"/>
      <c r="H32" s="7"/>
      <c r="I32" s="7"/>
    </row>
    <row r="33" spans="1:9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>
      <c r="A35" s="9"/>
      <c r="B35" s="9"/>
      <c r="C35" s="9"/>
      <c r="D35" s="9"/>
      <c r="E35" s="9"/>
      <c r="F35" s="7"/>
      <c r="H35" s="7"/>
      <c r="I35" s="5"/>
    </row>
    <row r="36" spans="1:9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>
      <c r="A83" s="9"/>
      <c r="B83" s="9"/>
      <c r="C83" s="9"/>
      <c r="D83" s="9"/>
      <c r="E83" s="9"/>
      <c r="F83" s="18"/>
      <c r="G83" s="18"/>
      <c r="H83" s="18"/>
      <c r="I83" s="17"/>
    </row>
    <row r="84" spans="1:9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>
      <c r="A85" s="9"/>
      <c r="B85" s="9"/>
      <c r="C85" s="9"/>
      <c r="D85" s="9"/>
      <c r="E85" s="9"/>
      <c r="F85" s="15"/>
      <c r="G85" s="15"/>
      <c r="H85" s="15"/>
      <c r="I85" s="15"/>
    </row>
    <row r="86" spans="1:9">
      <c r="E86" s="14" t="s">
        <v>5</v>
      </c>
      <c r="I86" s="13">
        <v>44270.34</v>
      </c>
    </row>
    <row r="88" spans="1:9" ht="15" thickBot="1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>
      <c r="D91" s="2" t="s">
        <v>1</v>
      </c>
      <c r="F91" s="7"/>
      <c r="G91" s="5"/>
      <c r="H91" s="5"/>
      <c r="I91" s="6">
        <v>55465.78</v>
      </c>
    </row>
    <row r="92" spans="1:9">
      <c r="D92" s="2" t="s">
        <v>0</v>
      </c>
      <c r="G92" s="5"/>
      <c r="H92" s="3"/>
      <c r="I92" s="4">
        <v>28363.5</v>
      </c>
    </row>
    <row r="93" spans="1:9">
      <c r="G93" s="3"/>
      <c r="H93" s="3"/>
    </row>
    <row r="94" spans="1:9">
      <c r="G94" s="3"/>
      <c r="H94" s="3"/>
    </row>
    <row r="95" spans="1:9">
      <c r="G95" s="3"/>
      <c r="H95" s="3"/>
    </row>
    <row r="96" spans="1:9">
      <c r="G96" s="3"/>
      <c r="H96" s="3"/>
    </row>
    <row r="97" spans="8:8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B1" zoomScale="125" workbookViewId="0">
      <selection activeCell="H18" sqref="H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86" t="s">
        <v>111</v>
      </c>
      <c r="D27" s="187"/>
      <c r="E27" s="187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55440.37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>
      <c r="D94" s="82" t="s">
        <v>118</v>
      </c>
      <c r="F94" s="63"/>
      <c r="G94" s="76"/>
      <c r="H94" s="76"/>
      <c r="I94" s="83">
        <v>59498.87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28974.84</v>
      </c>
    </row>
    <row r="98" spans="1:9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Actual_x000D_January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C9" zoomScale="150" workbookViewId="0">
      <selection activeCell="I18" sqref="I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86" t="s">
        <v>111</v>
      </c>
      <c r="D27" s="187"/>
      <c r="E27" s="187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58971.38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>
      <c r="D94" s="82" t="s">
        <v>118</v>
      </c>
      <c r="F94" s="63"/>
      <c r="G94" s="76"/>
      <c r="H94" s="76"/>
      <c r="I94" s="83">
        <v>63867.24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26665.84</v>
      </c>
    </row>
    <row r="98" spans="1:9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Actual_x000D_February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6"/>
  <sheetViews>
    <sheetView topLeftCell="A10" workbookViewId="0">
      <selection activeCell="G17" sqref="G17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88802.25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63"/>
      <c r="G98" s="76"/>
      <c r="H98" s="76"/>
      <c r="I98" s="135"/>
    </row>
    <row r="99" spans="1:9">
      <c r="D99" s="82" t="s">
        <v>100</v>
      </c>
      <c r="F99" s="136"/>
      <c r="G99" s="76"/>
      <c r="H99" s="137"/>
      <c r="I99" s="138">
        <f>SUM(I100:I108)</f>
        <v>25420.03</v>
      </c>
    </row>
    <row r="100" spans="1:9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>
      <c r="E106" s="97" t="s">
        <v>148</v>
      </c>
      <c r="F106" s="85"/>
      <c r="G106" s="98">
        <v>10000</v>
      </c>
      <c r="H106" s="85"/>
      <c r="I106" s="90">
        <v>10000</v>
      </c>
    </row>
    <row r="107" spans="1:9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6" zoomScale="150" workbookViewId="0">
      <selection activeCell="D18" sqref="D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87749.99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Actual_x000D_April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A2" zoomScale="150" workbookViewId="0">
      <selection activeCell="G18" sqref="G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81646.600000000006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>
      <c r="D96" s="82" t="s">
        <v>118</v>
      </c>
      <c r="F96" s="63"/>
      <c r="G96" s="76"/>
      <c r="H96" s="76"/>
      <c r="I96" s="83">
        <v>62982.96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Actual_x000D_May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6" zoomScale="150" workbookViewId="0">
      <selection activeCell="G18" sqref="G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>
      <c r="A21" s="67"/>
      <c r="B21" s="67"/>
      <c r="C21" s="186" t="s">
        <v>110</v>
      </c>
      <c r="D21" s="187"/>
      <c r="E21" s="187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6" t="s">
        <v>111</v>
      </c>
      <c r="D28" s="187"/>
      <c r="E28" s="187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76054.3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>
      <c r="D96" s="82" t="s">
        <v>118</v>
      </c>
      <c r="F96" s="63"/>
      <c r="G96" s="76"/>
      <c r="H96" s="76"/>
      <c r="I96" s="83">
        <v>66235.67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Actual_x000D_June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79" zoomScale="150" workbookViewId="0">
      <selection activeCell="F36" sqref="F36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86" t="s">
        <v>110</v>
      </c>
      <c r="D22" s="187"/>
      <c r="E22" s="187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2759.23</v>
      </c>
      <c r="I28" s="166">
        <f t="shared" ref="I28" si="6">SUM(F28+G28-H28)</f>
        <v>1240.77</v>
      </c>
    </row>
    <row r="29" spans="1:9">
      <c r="A29" s="67"/>
      <c r="B29" s="67"/>
      <c r="C29" s="188" t="s">
        <v>111</v>
      </c>
      <c r="D29" s="189"/>
      <c r="E29" s="189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8"/>
        <v>160</v>
      </c>
    </row>
    <row r="83" spans="1:9" ht="14.25" customHeight="1" thickBot="1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ref="I83" si="9">SUM(F83+G83-H83)</f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Actual_x000D_July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40" zoomScale="150" workbookViewId="0">
      <selection activeCell="E33" sqref="E33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86" t="s">
        <v>110</v>
      </c>
      <c r="D22" s="187"/>
      <c r="E22" s="187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3145.26</v>
      </c>
      <c r="I28" s="166">
        <f t="shared" si="3"/>
        <v>854.73999999999978</v>
      </c>
    </row>
    <row r="29" spans="1:9">
      <c r="A29" s="67"/>
      <c r="B29" s="67"/>
      <c r="C29" s="188" t="s">
        <v>111</v>
      </c>
      <c r="D29" s="189"/>
      <c r="E29" s="189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si="5"/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Actual_x000D_August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37" zoomScale="150" workbookViewId="0">
      <selection activeCell="H52" sqref="H5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3756.12</v>
      </c>
      <c r="I5" s="63">
        <f>SUM(F5,G5,-H5)</f>
        <v>2243.88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650</v>
      </c>
      <c r="I7" s="63">
        <f t="shared" si="0"/>
        <v>6400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173">
        <v>14779</v>
      </c>
      <c r="G16" s="73">
        <v>0</v>
      </c>
      <c r="H16" s="73">
        <v>6050</v>
      </c>
      <c r="I16" s="73">
        <f t="shared" ref="I16:I19" si="2">SUM(F16+G16-H16)</f>
        <v>8729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9500</v>
      </c>
      <c r="G19" s="73">
        <v>0</v>
      </c>
      <c r="H19" s="73">
        <v>0</v>
      </c>
      <c r="I19" s="73">
        <f t="shared" si="2"/>
        <v>9500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67" t="s">
        <v>72</v>
      </c>
      <c r="D21" s="67"/>
      <c r="E21" s="67"/>
      <c r="F21" s="72">
        <f>SUM(F15:F20)</f>
        <v>49879</v>
      </c>
      <c r="G21" s="72">
        <f>SUM(G15:G20)</f>
        <v>0</v>
      </c>
      <c r="H21" s="72">
        <f>SUM(H15:H20)</f>
        <v>6050</v>
      </c>
      <c r="I21" s="72">
        <f>SUM(I15:I20)</f>
        <v>43829</v>
      </c>
    </row>
    <row r="22" spans="1:9">
      <c r="A22" s="67"/>
      <c r="B22" s="67"/>
      <c r="C22" s="186" t="s">
        <v>110</v>
      </c>
      <c r="D22" s="187"/>
      <c r="E22" s="187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1830</v>
      </c>
      <c r="H23" s="63">
        <v>0</v>
      </c>
      <c r="I23" s="73">
        <f>SUM(F23+G23-H23)</f>
        <v>3830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>
      <c r="A29" s="67"/>
      <c r="B29" s="67"/>
      <c r="C29" s="186" t="s">
        <v>111</v>
      </c>
      <c r="D29" s="187"/>
      <c r="E29" s="187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>
      <c r="A30" s="67"/>
      <c r="B30" s="67"/>
      <c r="C30" s="162"/>
      <c r="D30" s="163"/>
      <c r="E30" s="163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98129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88760.37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67"/>
      <c r="E33" s="67"/>
      <c r="F33" s="73"/>
      <c r="G33" s="73"/>
      <c r="H33" s="73"/>
      <c r="I33" s="73"/>
    </row>
    <row r="34" spans="1:9">
      <c r="A34" s="67"/>
      <c r="B34" s="67"/>
      <c r="C34" s="67"/>
      <c r="D34" s="67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95633.76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9720</v>
      </c>
      <c r="H40" s="63">
        <v>4300</v>
      </c>
      <c r="I40" s="73">
        <f t="shared" ref="I40:I59" si="4">SUM(F40+G40-H40)</f>
        <v>5420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63">
        <v>1090</v>
      </c>
      <c r="H42" s="63">
        <v>1000</v>
      </c>
      <c r="I42" s="73">
        <f t="shared" si="4"/>
        <v>90</v>
      </c>
    </row>
    <row r="43" spans="1:9">
      <c r="A43" s="67"/>
      <c r="B43" s="67"/>
      <c r="C43" s="67"/>
      <c r="D43" s="67" t="s">
        <v>52</v>
      </c>
      <c r="E43" s="172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1826.75</v>
      </c>
      <c r="I46" s="73">
        <f t="shared" si="4"/>
        <v>6673.25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3700.44</v>
      </c>
      <c r="I49" s="73">
        <f t="shared" si="4"/>
        <v>299.55999999999995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25.24</v>
      </c>
      <c r="I50" s="73">
        <f t="shared" si="4"/>
        <v>974.76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328</v>
      </c>
      <c r="I51" s="73">
        <f t="shared" si="4"/>
        <v>1312</v>
      </c>
    </row>
    <row r="52" spans="1:9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63">
        <v>3200</v>
      </c>
      <c r="I52" s="73">
        <f t="shared" si="4"/>
        <v>800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120.78</v>
      </c>
      <c r="I53" s="73">
        <f t="shared" si="4"/>
        <v>129.22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9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1745</v>
      </c>
      <c r="I69" s="80">
        <f t="shared" si="5"/>
        <v>3580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318.92</v>
      </c>
      <c r="I71" s="80">
        <f t="shared" si="5"/>
        <v>1681.08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478.5</v>
      </c>
      <c r="I72" s="80">
        <f t="shared" si="5"/>
        <v>1071.5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94837.18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 t="s">
        <v>177</v>
      </c>
    </row>
    <row r="96" spans="1:9">
      <c r="D96" s="82" t="s">
        <v>118</v>
      </c>
      <c r="F96" s="63"/>
      <c r="G96" s="76"/>
      <c r="H96" s="76"/>
      <c r="I96" s="83">
        <v>0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14202.55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Actual_x000D_September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7"/>
  <sheetViews>
    <sheetView view="pageLayout" topLeftCell="B1" zoomScale="150" workbookViewId="0">
      <selection activeCell="G9" sqref="G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4631.49</v>
      </c>
      <c r="I5" s="63">
        <f>SUM(F5,G5,-H5)</f>
        <v>1368.5100000000002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1370</v>
      </c>
      <c r="I7" s="63">
        <f t="shared" si="0"/>
        <v>5680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1880</v>
      </c>
      <c r="H9" s="63">
        <v>38.72</v>
      </c>
      <c r="I9" s="63">
        <f t="shared" si="0"/>
        <v>2641.28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1880</v>
      </c>
      <c r="H13" s="72">
        <f>ROUND(SUM(H3:H12),5)</f>
        <v>6040.21</v>
      </c>
      <c r="I13" s="72">
        <f>SUM(I4:I12)</f>
        <v>33089.79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1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6050</v>
      </c>
      <c r="I16" s="73">
        <f t="shared" si="1"/>
        <v>8729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ref="I19" si="2">SUM(F19+G19-H19)</f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0</v>
      </c>
      <c r="I20" s="73">
        <f t="shared" si="1"/>
        <v>3608.4700000000003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1659.45</v>
      </c>
      <c r="H21" s="106">
        <v>595.48</v>
      </c>
      <c r="I21" s="106">
        <f t="shared" si="1"/>
        <v>3663.97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3893.41</v>
      </c>
      <c r="H22" s="72">
        <f>SUM(H15:H21)</f>
        <v>6645.48</v>
      </c>
      <c r="I22" s="72">
        <f>SUM(I15:I21)</f>
        <v>49001.440000000002</v>
      </c>
    </row>
    <row r="23" spans="1:9">
      <c r="A23" s="67"/>
      <c r="B23" s="67"/>
      <c r="C23" s="186" t="s">
        <v>110</v>
      </c>
      <c r="D23" s="187"/>
      <c r="E23" s="187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63">
        <v>6152.9</v>
      </c>
      <c r="H24" s="63">
        <v>2201.9699999999998</v>
      </c>
      <c r="I24" s="73">
        <f>SUM(F24+G24-H24)</f>
        <v>5950.93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3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3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63">
        <v>3257.49</v>
      </c>
      <c r="H28" s="63">
        <v>0</v>
      </c>
      <c r="I28" s="73">
        <f t="shared" si="3"/>
        <v>5257.49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3"/>
        <v>854.73999999999978</v>
      </c>
    </row>
    <row r="30" spans="1:9">
      <c r="A30" s="67"/>
      <c r="B30" s="67"/>
      <c r="C30" s="186" t="s">
        <v>111</v>
      </c>
      <c r="D30" s="187"/>
      <c r="E30" s="187"/>
      <c r="F30" s="72">
        <f>SUM(F24:F29)</f>
        <v>11000</v>
      </c>
      <c r="G30" s="72">
        <f>SUM(G24:G29)</f>
        <v>9410.39</v>
      </c>
      <c r="H30" s="72">
        <f>SUM(H24:H28)</f>
        <v>2201.9699999999998</v>
      </c>
      <c r="I30" s="72">
        <f>SUM(I24:I28)</f>
        <v>14208.42</v>
      </c>
    </row>
    <row r="31" spans="1:9" ht="15" thickBot="1">
      <c r="A31" s="67"/>
      <c r="B31" s="67"/>
      <c r="C31" s="170"/>
      <c r="D31" s="171"/>
      <c r="E31" s="171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15183.8</v>
      </c>
      <c r="H32" s="130">
        <f>SUM(H30,H22,H13)</f>
        <v>14887.66</v>
      </c>
      <c r="I32" s="128">
        <f>SUM(I30,I13,I22)</f>
        <v>96299.65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102099.08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14201</v>
      </c>
      <c r="H41" s="63">
        <v>5375</v>
      </c>
      <c r="I41" s="73">
        <f t="shared" ref="I41:I60" si="4">SUM(F41+G41-H41)</f>
        <v>8826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63">
        <v>1175</v>
      </c>
      <c r="H43" s="63">
        <v>1000</v>
      </c>
      <c r="I43" s="73">
        <f t="shared" si="4"/>
        <v>175</v>
      </c>
    </row>
    <row r="44" spans="1:9">
      <c r="A44" s="67"/>
      <c r="B44" s="67"/>
      <c r="C44" s="67"/>
      <c r="D44" s="67" t="s">
        <v>52</v>
      </c>
      <c r="E44" s="172"/>
      <c r="F44" s="63">
        <v>3500</v>
      </c>
      <c r="G44" s="63">
        <v>0</v>
      </c>
      <c r="H44" s="63">
        <v>3600</v>
      </c>
      <c r="I44" s="73">
        <f>SUM(F44,G44,-H44)</f>
        <v>-100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4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1826.75</v>
      </c>
      <c r="I47" s="73">
        <f t="shared" si="4"/>
        <v>6673.25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4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4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4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4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656</v>
      </c>
      <c r="I52" s="73">
        <f t="shared" si="4"/>
        <v>984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177">
        <v>2500</v>
      </c>
      <c r="H53" s="63">
        <v>4000</v>
      </c>
      <c r="I53" s="73">
        <f t="shared" si="4"/>
        <v>2500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181.17</v>
      </c>
      <c r="I54" s="73">
        <f t="shared" si="4"/>
        <v>68.830000000000013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3600</v>
      </c>
      <c r="I55" s="73">
        <f t="shared" si="4"/>
        <v>26400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4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4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4"/>
        <v>500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4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17966</v>
      </c>
      <c r="H61" s="72">
        <f>SUM(H41:H60)</f>
        <v>24137.93</v>
      </c>
      <c r="I61" s="72">
        <f>SUM(I41:I60)</f>
        <v>51768.07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5">SUM(F68+G68-H68)</f>
        <v>1538.27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5"/>
        <v>3130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229.78</v>
      </c>
      <c r="I71" s="80">
        <f>F71+G71-H71</f>
        <v>1270.22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5"/>
        <v>1681.08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5"/>
        <v>1071.5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793.92</v>
      </c>
      <c r="I74" s="80">
        <f t="shared" si="5"/>
        <v>706.08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5"/>
        <v>600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5"/>
        <v>337.7</v>
      </c>
    </row>
    <row r="77" spans="1:9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5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5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5"/>
        <v>300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5"/>
        <v>1576.75</v>
      </c>
    </row>
    <row r="81" spans="1:9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5"/>
        <v>1455</v>
      </c>
    </row>
    <row r="82" spans="1:9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5"/>
        <v>160</v>
      </c>
    </row>
    <row r="84" spans="1:9" ht="14.25" customHeight="1" thickBot="1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5"/>
        <v>657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4831.0700000000006</v>
      </c>
      <c r="I85" s="107">
        <f>SUM(I67:I83)</f>
        <v>18458.93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17966</v>
      </c>
      <c r="H87" s="133">
        <f>SUM(H85,H65,H61)</f>
        <v>29144</v>
      </c>
      <c r="I87" s="133">
        <f>SUM(I85,I65,I61)</f>
        <v>71502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A89" s="67"/>
      <c r="B89" s="67"/>
      <c r="C89" s="67"/>
      <c r="D89" s="67"/>
      <c r="E89" s="67"/>
      <c r="F89" s="74"/>
      <c r="G89" s="74"/>
      <c r="H89" s="74"/>
      <c r="I89" s="74"/>
    </row>
    <row r="90" spans="1:9">
      <c r="E90" s="131" t="s">
        <v>5</v>
      </c>
      <c r="F90" s="78"/>
      <c r="G90" s="78"/>
      <c r="H90" s="78"/>
      <c r="I90" s="83">
        <v>93667.37</v>
      </c>
    </row>
    <row r="91" spans="1:9">
      <c r="F91" s="90"/>
      <c r="G91" s="78"/>
      <c r="H91" s="78"/>
      <c r="I91" s="84"/>
    </row>
    <row r="92" spans="1:9">
      <c r="F92" s="78"/>
      <c r="G92" s="85"/>
      <c r="H92" s="78"/>
      <c r="I92" s="86"/>
    </row>
    <row r="93" spans="1:9" ht="15" thickBot="1">
      <c r="F93" s="78"/>
      <c r="G93" s="78"/>
      <c r="H93" s="78"/>
      <c r="I93" s="87"/>
    </row>
    <row r="94" spans="1:9" ht="16" thickTop="1" thickBot="1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>
      <c r="F95" s="78"/>
      <c r="G95" s="78"/>
      <c r="H95" s="78"/>
      <c r="I95" s="87"/>
    </row>
    <row r="96" spans="1:9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8768.32</v>
      </c>
    </row>
    <row r="97" spans="1:9">
      <c r="D97" s="82" t="s">
        <v>118</v>
      </c>
      <c r="F97" s="63"/>
      <c r="G97" s="76"/>
      <c r="H97" s="76"/>
      <c r="I97" s="83">
        <v>0</v>
      </c>
    </row>
    <row r="98" spans="1:9">
      <c r="F98" s="63"/>
      <c r="G98" s="76"/>
      <c r="H98" s="76"/>
      <c r="I98" s="135"/>
    </row>
    <row r="99" spans="1:9">
      <c r="F99" s="150" t="s">
        <v>181</v>
      </c>
      <c r="G99" s="75" t="s">
        <v>178</v>
      </c>
      <c r="H99" s="151" t="s">
        <v>179</v>
      </c>
      <c r="I99" s="135" t="s">
        <v>156</v>
      </c>
    </row>
    <row r="100" spans="1:9">
      <c r="D100" s="82" t="s">
        <v>100</v>
      </c>
      <c r="F100" s="136"/>
      <c r="G100" s="76"/>
      <c r="H100" s="137"/>
      <c r="I100" s="138">
        <f>SUM(I101:I109)</f>
        <v>8735.31</v>
      </c>
    </row>
    <row r="101" spans="1:9">
      <c r="E101" s="82" t="s">
        <v>112</v>
      </c>
      <c r="F101" s="90">
        <v>2000</v>
      </c>
      <c r="G101" s="96"/>
      <c r="H101" s="96"/>
      <c r="I101" s="90">
        <f>SUM(F101,G101,-H101)</f>
        <v>2000</v>
      </c>
    </row>
    <row r="102" spans="1:9">
      <c r="A102" s="69"/>
      <c r="B102" s="69"/>
      <c r="C102" s="69"/>
      <c r="D102" s="69"/>
      <c r="E102" s="82" t="s">
        <v>149</v>
      </c>
      <c r="F102" s="90">
        <v>2075</v>
      </c>
      <c r="G102" s="85"/>
      <c r="H102" s="85"/>
      <c r="I102" s="90">
        <f>SUM(F102,G102,-H102)</f>
        <v>2075</v>
      </c>
    </row>
    <row r="103" spans="1:9">
      <c r="A103" s="69"/>
      <c r="B103" s="69"/>
      <c r="C103" s="69"/>
      <c r="D103" s="69"/>
      <c r="E103" s="82" t="s">
        <v>113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114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115</v>
      </c>
      <c r="F105" s="90">
        <v>0</v>
      </c>
      <c r="G105" s="85"/>
      <c r="H105" s="85"/>
      <c r="I105" s="90">
        <f>SUM(G105,F105,-H105)</f>
        <v>0</v>
      </c>
    </row>
    <row r="106" spans="1:9">
      <c r="E106" s="97" t="s">
        <v>109</v>
      </c>
      <c r="F106" s="85">
        <v>0</v>
      </c>
      <c r="G106" s="98"/>
      <c r="H106" s="85"/>
      <c r="I106" s="90">
        <f>SUM(F106,G106,-H106)</f>
        <v>0</v>
      </c>
    </row>
    <row r="107" spans="1:9">
      <c r="E107" s="97" t="s">
        <v>148</v>
      </c>
      <c r="F107" s="85">
        <v>2660.31</v>
      </c>
      <c r="G107" s="98"/>
      <c r="H107" s="85"/>
      <c r="I107" s="90">
        <f>SUM(F107,G107,-H107)</f>
        <v>2660.31</v>
      </c>
    </row>
    <row r="108" spans="1:9">
      <c r="E108" s="97" t="s">
        <v>94</v>
      </c>
      <c r="F108" s="85">
        <v>2000</v>
      </c>
      <c r="G108" s="98"/>
      <c r="H108" s="85"/>
      <c r="I108" s="90">
        <f>SUM(F108,G108,-H108)</f>
        <v>2000</v>
      </c>
    </row>
    <row r="109" spans="1:9">
      <c r="A109" s="69"/>
      <c r="B109" s="69"/>
      <c r="C109" s="69"/>
      <c r="D109" s="69"/>
      <c r="E109" s="82" t="s">
        <v>143</v>
      </c>
      <c r="F109" s="90">
        <v>0</v>
      </c>
      <c r="G109" s="85"/>
      <c r="H109" s="85"/>
      <c r="I109" s="90">
        <f>SUM(F109,G109,-H109)</f>
        <v>0</v>
      </c>
    </row>
    <row r="110" spans="1:9">
      <c r="F110" s="78"/>
      <c r="G110" s="78"/>
      <c r="H110" s="78"/>
      <c r="I110" s="78"/>
    </row>
    <row r="111" spans="1:9">
      <c r="E111" s="88"/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91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Actual_x000D_October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13" zoomScale="90" workbookViewId="0">
      <selection activeCell="I18" sqref="I18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42191.89</v>
      </c>
    </row>
    <row r="86" spans="1:9" ht="18" customHeight="1">
      <c r="E86" s="2" t="s">
        <v>101</v>
      </c>
      <c r="F86" s="40"/>
      <c r="G86" s="40"/>
      <c r="H86" s="40"/>
      <c r="I86" s="57">
        <v>830.11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>
      <c r="D91" s="2" t="s">
        <v>1</v>
      </c>
      <c r="F91" s="31"/>
      <c r="G91" s="38"/>
      <c r="H91" s="38"/>
      <c r="I91" s="48">
        <v>54566.47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26213.5</v>
      </c>
    </row>
    <row r="95" spans="1:9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 customFormat="1">
      <c r="F113" s="40"/>
      <c r="G113" s="40"/>
      <c r="H113" s="40"/>
      <c r="I113" s="40"/>
    </row>
    <row r="114" spans="6:9" customFormat="1">
      <c r="F114" s="40"/>
      <c r="G114" s="40"/>
      <c r="H114" s="40"/>
      <c r="I114" s="40"/>
    </row>
    <row r="115" spans="6:9" customFormat="1">
      <c r="F115" s="40"/>
      <c r="G115" s="40"/>
      <c r="H115" s="40"/>
      <c r="I115" s="40"/>
    </row>
    <row r="116" spans="6:9" customFormat="1">
      <c r="F116" s="40"/>
      <c r="G116" s="40"/>
      <c r="H116" s="40"/>
      <c r="I116" s="40"/>
    </row>
    <row r="117" spans="6:9" customFormat="1">
      <c r="F117" s="40"/>
      <c r="G117" s="40"/>
      <c r="H117" s="40"/>
      <c r="I117" s="40"/>
    </row>
    <row r="118" spans="6:9" customFormat="1">
      <c r="F118" s="40"/>
      <c r="G118" s="40"/>
      <c r="H118" s="40"/>
      <c r="I118" s="40"/>
    </row>
    <row r="119" spans="6:9" customFormat="1">
      <c r="F119" s="40"/>
      <c r="G119" s="40"/>
      <c r="H119" s="40"/>
      <c r="I119" s="40"/>
    </row>
    <row r="120" spans="6:9" customFormat="1">
      <c r="F120" s="40"/>
      <c r="G120" s="40"/>
      <c r="H120" s="40"/>
      <c r="I120" s="40"/>
    </row>
    <row r="121" spans="6:9" customFormat="1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/>
  <headerFooter>
    <oddHeader>&amp;L&amp;"-,Bold"Accrual&amp;C&amp;"-,Bold" Tampa Alumnae DST
Budget vs. Actual
November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1" zoomScale="150" workbookViewId="0">
      <selection activeCell="G9" sqref="G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178">
        <v>2660.31</v>
      </c>
      <c r="H5" s="99">
        <v>4785.24</v>
      </c>
      <c r="I5" s="63">
        <f>SUM(F5,G5,-H5)</f>
        <v>3875.0699999999997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99">
        <v>27.6</v>
      </c>
      <c r="I6" s="63">
        <f t="shared" ref="I6:I12" si="0">SUM(F6+G6-H6)</f>
        <v>6872.4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2517.88</v>
      </c>
      <c r="I7" s="63">
        <f t="shared" si="0"/>
        <v>4532.12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178">
        <v>2015</v>
      </c>
      <c r="H9" s="99">
        <v>584.98</v>
      </c>
      <c r="I9" s="63">
        <f t="shared" si="0"/>
        <v>2230.02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99">
        <v>231</v>
      </c>
      <c r="I11" s="63">
        <f t="shared" si="0"/>
        <v>3769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4675.3100000000004</v>
      </c>
      <c r="H13" s="72">
        <f>ROUND(SUM(H3:H12),5)</f>
        <v>8146.7</v>
      </c>
      <c r="I13" s="72">
        <f>SUM(I4:I12)</f>
        <v>33778.61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225.49</v>
      </c>
      <c r="I15" s="63">
        <f t="shared" ref="I15:I21" si="1">SUM(F15+G15-H15)</f>
        <v>2774.51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13100</v>
      </c>
      <c r="I16" s="73">
        <f t="shared" si="1"/>
        <v>1679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1374.51</v>
      </c>
      <c r="I20" s="73">
        <f t="shared" si="1"/>
        <v>2233.96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45">
        <v>1899.45</v>
      </c>
      <c r="H21" s="145">
        <v>947.44</v>
      </c>
      <c r="I21" s="106">
        <f t="shared" si="1"/>
        <v>3552.0099999999998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>
      <c r="A23" s="67"/>
      <c r="B23" s="67"/>
      <c r="C23" s="186" t="s">
        <v>110</v>
      </c>
      <c r="D23" s="187"/>
      <c r="E23" s="187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99">
        <v>6594.9</v>
      </c>
      <c r="H24" s="99">
        <v>4878</v>
      </c>
      <c r="I24" s="73">
        <f>SUM(F24+G24-H24)</f>
        <v>3716.8999999999996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99">
        <v>23957.49</v>
      </c>
      <c r="H28" s="63">
        <v>0</v>
      </c>
      <c r="I28" s="73">
        <f t="shared" si="2"/>
        <v>25957.49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2"/>
        <v>854.73999999999978</v>
      </c>
    </row>
    <row r="30" spans="1:9">
      <c r="A30" s="67"/>
      <c r="B30" s="67"/>
      <c r="C30" s="186" t="s">
        <v>111</v>
      </c>
      <c r="D30" s="187"/>
      <c r="E30" s="187"/>
      <c r="F30" s="72">
        <f>SUM(F24:F29)</f>
        <v>11000</v>
      </c>
      <c r="G30" s="72">
        <f>SUM(G24:G29)</f>
        <v>30552.39</v>
      </c>
      <c r="H30" s="72">
        <f>SUM(H24:H28)</f>
        <v>4878</v>
      </c>
      <c r="I30" s="72">
        <f>SUM(I24:I28)</f>
        <v>32674.39</v>
      </c>
    </row>
    <row r="31" spans="1:9" ht="15" thickBot="1">
      <c r="A31" s="67"/>
      <c r="B31" s="67"/>
      <c r="C31" s="174"/>
      <c r="D31" s="175"/>
      <c r="E31" s="175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39361.11</v>
      </c>
      <c r="H32" s="130">
        <f>SUM(H30,H22,H13)</f>
        <v>28672.140000000003</v>
      </c>
      <c r="I32" s="128">
        <f>SUM(I30,I13,I22)</f>
        <v>106692.48000000001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116640.9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99">
        <v>15503</v>
      </c>
      <c r="H41" s="99">
        <v>5695</v>
      </c>
      <c r="I41" s="73">
        <f t="shared" ref="I41:I60" si="3">SUM(F41+G41-H41)</f>
        <v>9808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99">
        <v>1185</v>
      </c>
      <c r="H43" s="63">
        <v>1000</v>
      </c>
      <c r="I43" s="73">
        <f t="shared" si="3"/>
        <v>185</v>
      </c>
    </row>
    <row r="44" spans="1:9">
      <c r="A44" s="67"/>
      <c r="B44" s="67"/>
      <c r="C44" s="67"/>
      <c r="D44" s="67" t="s">
        <v>52</v>
      </c>
      <c r="E44" s="172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2503.33</v>
      </c>
      <c r="I47" s="73">
        <f t="shared" si="3"/>
        <v>5996.67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99">
        <v>984</v>
      </c>
      <c r="I52" s="73">
        <f t="shared" si="3"/>
        <v>656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173">
        <v>4100</v>
      </c>
      <c r="H53" s="99">
        <v>4800</v>
      </c>
      <c r="I53" s="73">
        <f t="shared" si="3"/>
        <v>3300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241.56</v>
      </c>
      <c r="I54" s="73">
        <f t="shared" si="3"/>
        <v>8.4399999999999977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99">
        <v>3700</v>
      </c>
      <c r="I55" s="73">
        <f t="shared" si="3"/>
        <v>26300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20978</v>
      </c>
      <c r="H61" s="72">
        <f>SUM(H41:H60)</f>
        <v>26422.900000000005</v>
      </c>
      <c r="I61" s="72">
        <f>SUM(I41:I60)</f>
        <v>52495.099999999991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4">SUM(F68+G68-H68)</f>
        <v>1538.27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4"/>
        <v>3130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99">
        <v>694.61</v>
      </c>
      <c r="I71" s="80">
        <f>F71+G71-H71</f>
        <v>805.39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4"/>
        <v>1681.08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99">
        <v>2060.79</v>
      </c>
      <c r="I74" s="80">
        <f t="shared" si="4"/>
        <v>-560.79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4"/>
        <v>1455</v>
      </c>
    </row>
    <row r="82" spans="1:9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4"/>
        <v>160</v>
      </c>
    </row>
    <row r="84" spans="1:9" ht="14.25" customHeight="1" thickBot="1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4"/>
        <v>657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6562.77</v>
      </c>
      <c r="I85" s="107">
        <f>SUM(I67:I83)</f>
        <v>16727.23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20978</v>
      </c>
      <c r="H87" s="133">
        <f>SUM(H85,H65,H61)</f>
        <v>33160.670000000006</v>
      </c>
      <c r="I87" s="133">
        <f>SUM(I85,I65,I61)</f>
        <v>70497.329999999987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A89" s="67"/>
      <c r="B89" s="67"/>
      <c r="C89" s="67"/>
      <c r="D89" s="67"/>
      <c r="E89" s="67"/>
      <c r="F89" s="74"/>
      <c r="G89" s="74"/>
      <c r="H89" s="74"/>
      <c r="I89" s="74"/>
    </row>
    <row r="90" spans="1:9">
      <c r="E90" s="131" t="s">
        <v>5</v>
      </c>
      <c r="F90" s="78"/>
      <c r="G90" s="78"/>
      <c r="H90" s="78"/>
      <c r="I90" s="83">
        <v>87788.73</v>
      </c>
    </row>
    <row r="91" spans="1:9">
      <c r="F91" s="90"/>
      <c r="G91" s="78"/>
      <c r="H91" s="78"/>
      <c r="I91" s="84"/>
    </row>
    <row r="92" spans="1:9">
      <c r="F92" s="78"/>
      <c r="G92" s="85"/>
      <c r="H92" s="78"/>
      <c r="I92" s="86"/>
    </row>
    <row r="93" spans="1:9" ht="15" thickBot="1">
      <c r="F93" s="78"/>
      <c r="G93" s="78"/>
      <c r="H93" s="78"/>
      <c r="I93" s="87"/>
    </row>
    <row r="94" spans="1:9" ht="16" thickTop="1" thickBot="1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>
      <c r="F95" s="78"/>
      <c r="G95" s="78"/>
      <c r="H95" s="78"/>
      <c r="I95" s="87"/>
    </row>
    <row r="96" spans="1:9">
      <c r="A96" s="67"/>
      <c r="B96" s="67"/>
      <c r="C96" s="67"/>
      <c r="D96" s="67" t="s">
        <v>119</v>
      </c>
      <c r="E96" s="67"/>
      <c r="F96" s="63"/>
      <c r="G96" s="76">
        <v>0.36</v>
      </c>
      <c r="H96" s="76"/>
      <c r="I96" s="134">
        <v>8768.68</v>
      </c>
    </row>
    <row r="97" spans="1:9">
      <c r="F97" s="63"/>
      <c r="G97" s="76"/>
      <c r="H97" s="76"/>
      <c r="I97" s="135"/>
    </row>
    <row r="98" spans="1:9">
      <c r="F98" s="150" t="s">
        <v>181</v>
      </c>
      <c r="G98" s="75" t="s">
        <v>178</v>
      </c>
      <c r="H98" s="151" t="s">
        <v>179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11856</v>
      </c>
    </row>
    <row r="100" spans="1:9">
      <c r="E100" s="82" t="s">
        <v>112</v>
      </c>
      <c r="F100" s="90">
        <v>2000</v>
      </c>
      <c r="G100" s="96"/>
      <c r="H100" s="96"/>
      <c r="I100" s="90">
        <f>SUM(F100,G100,-H100)</f>
        <v>2000</v>
      </c>
    </row>
    <row r="101" spans="1:9">
      <c r="A101" s="69"/>
      <c r="B101" s="69"/>
      <c r="C101" s="69"/>
      <c r="D101" s="69"/>
      <c r="E101" s="82" t="s">
        <v>149</v>
      </c>
      <c r="F101" s="90">
        <v>2075</v>
      </c>
      <c r="G101" s="85">
        <v>750</v>
      </c>
      <c r="H101" s="85"/>
      <c r="I101" s="90">
        <f>SUM(F101,G101,-H101)</f>
        <v>2825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0</v>
      </c>
      <c r="G105" s="98"/>
      <c r="H105" s="85"/>
      <c r="I105" s="90">
        <f>SUM(F105,G105,-H105)</f>
        <v>0</v>
      </c>
    </row>
    <row r="106" spans="1:9">
      <c r="E106" s="97" t="s">
        <v>148</v>
      </c>
      <c r="F106" s="85">
        <v>2660.31</v>
      </c>
      <c r="G106" s="98">
        <v>5000</v>
      </c>
      <c r="H106" s="85">
        <v>2660.31</v>
      </c>
      <c r="I106" s="90">
        <f>SUM(F106,G106,-H106)</f>
        <v>5000</v>
      </c>
    </row>
    <row r="107" spans="1:9">
      <c r="E107" s="97" t="s">
        <v>94</v>
      </c>
      <c r="F107" s="85">
        <v>2000</v>
      </c>
      <c r="G107" s="98"/>
      <c r="H107" s="85"/>
      <c r="I107" s="90">
        <f>SUM(F107,G107,-H107)</f>
        <v>2000</v>
      </c>
    </row>
    <row r="108" spans="1:9">
      <c r="A108" s="69"/>
      <c r="B108" s="69"/>
      <c r="C108" s="69"/>
      <c r="D108" s="69"/>
      <c r="E108" s="82" t="s">
        <v>143</v>
      </c>
      <c r="F108" s="90">
        <v>0</v>
      </c>
      <c r="G108" s="85">
        <v>251</v>
      </c>
      <c r="H108" s="85">
        <v>220</v>
      </c>
      <c r="I108" s="90">
        <f>SUM(F108,G108,-H108)</f>
        <v>31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DST_x000D_November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8"/>
  <sheetViews>
    <sheetView view="pageLayout" topLeftCell="C71" zoomScale="150" workbookViewId="0">
      <selection activeCell="I71" sqref="I71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91"/>
      <c r="C1" s="191"/>
      <c r="D1" s="191"/>
      <c r="E1" s="191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5240.6899999999996</v>
      </c>
      <c r="I5" s="63">
        <f>SUM(F5,G5,-H5)</f>
        <v>4419.62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3186.26</v>
      </c>
      <c r="I7" s="63">
        <f t="shared" si="0"/>
        <v>3863.74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4768.3100000000004</v>
      </c>
      <c r="H13" s="72">
        <f>ROUND(SUM(H3:H12),5)</f>
        <v>12042.57</v>
      </c>
      <c r="I13" s="72">
        <f>SUM(I4:I12)</f>
        <v>29975.74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13100</v>
      </c>
      <c r="I16" s="73">
        <f t="shared" si="1"/>
        <v>1679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>
      <c r="A23" s="67"/>
      <c r="B23" s="67"/>
      <c r="C23" s="186" t="s">
        <v>110</v>
      </c>
      <c r="D23" s="191"/>
      <c r="E23" s="191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63">
        <v>10710.39</v>
      </c>
      <c r="H24" s="63">
        <v>4878</v>
      </c>
      <c r="I24" s="73">
        <f>SUM(F24+G24-H24)</f>
        <v>7832.3899999999994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63">
        <v>38357.47</v>
      </c>
      <c r="H28" s="63">
        <v>328.26</v>
      </c>
      <c r="I28" s="73">
        <f t="shared" si="2"/>
        <v>40029.21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>
      <c r="A30" s="67"/>
      <c r="B30" s="67"/>
      <c r="C30" s="186" t="s">
        <v>111</v>
      </c>
      <c r="D30" s="191"/>
      <c r="E30" s="191"/>
      <c r="F30" s="72">
        <f>SUM(F24:F29)</f>
        <v>11000</v>
      </c>
      <c r="G30" s="72">
        <f>SUM(G24:G29)</f>
        <v>49067.86</v>
      </c>
      <c r="H30" s="72">
        <f>SUM(H24:H28)</f>
        <v>5206.26</v>
      </c>
      <c r="I30" s="72">
        <f>SUM(I24:I28)</f>
        <v>50861.599999999999</v>
      </c>
    </row>
    <row r="31" spans="1:9" ht="15" thickBot="1">
      <c r="A31" s="67"/>
      <c r="B31" s="67"/>
      <c r="C31" s="176"/>
      <c r="D31" s="180"/>
      <c r="E31" s="180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57969.58</v>
      </c>
      <c r="H32" s="130">
        <f>SUM(H30,H22,H13)</f>
        <v>32896.270000000004</v>
      </c>
      <c r="I32" s="128">
        <f>SUM(I30,I13,I22)</f>
        <v>121076.82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129283.82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63">
        <v>10860</v>
      </c>
      <c r="I41" s="73">
        <f t="shared" ref="I41:I60" si="3">SUM(F41+G41-H41)</f>
        <v>6148.3600000000006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63">
        <v>1185</v>
      </c>
      <c r="H43" s="63">
        <v>1000</v>
      </c>
      <c r="I43" s="73">
        <f t="shared" si="3"/>
        <v>185</v>
      </c>
    </row>
    <row r="44" spans="1:9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2907.21</v>
      </c>
      <c r="I47" s="73">
        <f t="shared" si="3"/>
        <v>5592.79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301.95</v>
      </c>
      <c r="I54" s="73">
        <f t="shared" si="3"/>
        <v>-51.949999999999989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22483.360000000001</v>
      </c>
      <c r="H61" s="72">
        <f>SUM(H41:H60)</f>
        <v>32052.170000000002</v>
      </c>
      <c r="I61" s="72">
        <f>SUM(I41:I60)</f>
        <v>48371.19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589.83000000000004</v>
      </c>
      <c r="I68" s="80">
        <f t="shared" ref="I68:I86" si="4">SUM(F68+G68-H68)</f>
        <v>1410.17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450.82</v>
      </c>
      <c r="I69" s="80">
        <f>SUM(F69+G69-H69)</f>
        <v>2899.18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63">
        <v>4115.49</v>
      </c>
      <c r="H70" s="63">
        <v>4990.3</v>
      </c>
      <c r="I70" s="80">
        <f t="shared" si="4"/>
        <v>4450.1899999999996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952.82</v>
      </c>
      <c r="I72" s="80">
        <f t="shared" si="4"/>
        <v>1047.1799999999998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63">
        <v>1233.92</v>
      </c>
      <c r="I81" s="80">
        <f t="shared" si="4"/>
        <v>2766.08</v>
      </c>
    </row>
    <row r="82" spans="1:9">
      <c r="A82" s="67"/>
      <c r="B82" s="67"/>
      <c r="C82" s="67"/>
      <c r="D82" s="67" t="s">
        <v>182</v>
      </c>
      <c r="E82" s="67"/>
      <c r="F82" s="73">
        <v>0</v>
      </c>
      <c r="G82" s="63">
        <v>200</v>
      </c>
      <c r="H82" s="63">
        <v>0</v>
      </c>
      <c r="I82" s="80">
        <f t="shared" si="4"/>
        <v>200</v>
      </c>
    </row>
    <row r="83" spans="1:9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8315.49</v>
      </c>
      <c r="H87" s="74">
        <f>SUM(H67:H85)</f>
        <v>11928.359999999999</v>
      </c>
      <c r="I87" s="107">
        <f>SUM(I67:I85)</f>
        <v>19677.129999999997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30798.85</v>
      </c>
      <c r="H89" s="133">
        <f>SUM(H87,H65,H61)</f>
        <v>44155.53</v>
      </c>
      <c r="I89" s="133">
        <f>SUM(I87,I65,I61)</f>
        <v>69323.320000000007</v>
      </c>
    </row>
    <row r="90" spans="1:9">
      <c r="A90" s="67"/>
      <c r="B90" s="67"/>
      <c r="C90" s="67"/>
      <c r="D90" s="67"/>
      <c r="E90" s="67"/>
      <c r="F90" s="74"/>
      <c r="G90" s="74"/>
      <c r="H90" s="74"/>
      <c r="I90" s="74"/>
    </row>
    <row r="91" spans="1:9">
      <c r="A91" s="67"/>
      <c r="B91" s="67"/>
      <c r="C91" s="67"/>
      <c r="D91" s="67"/>
      <c r="E91" s="67"/>
      <c r="F91" s="74"/>
      <c r="G91" s="74"/>
      <c r="H91" s="74"/>
      <c r="I91" s="74"/>
    </row>
    <row r="92" spans="1:9">
      <c r="E92" s="131" t="s">
        <v>5</v>
      </c>
      <c r="F92" s="78"/>
      <c r="G92" s="78"/>
      <c r="H92" s="78"/>
      <c r="I92" s="83">
        <v>81424.679999999993</v>
      </c>
    </row>
    <row r="93" spans="1:9">
      <c r="F93" s="90"/>
      <c r="G93" s="78"/>
      <c r="H93" s="78"/>
      <c r="I93" s="84"/>
    </row>
    <row r="94" spans="1:9">
      <c r="F94" s="78"/>
      <c r="G94" s="85"/>
      <c r="H94" s="78"/>
      <c r="I94" s="86"/>
    </row>
    <row r="95" spans="1:9" ht="15" thickBot="1">
      <c r="F95" s="78"/>
      <c r="G95" s="78"/>
      <c r="H95" s="78"/>
      <c r="I95" s="87"/>
    </row>
    <row r="96" spans="1:9" ht="16" thickTop="1" thickBot="1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>
      <c r="F97" s="78"/>
      <c r="G97" s="78"/>
      <c r="H97" s="78"/>
      <c r="I97" s="87"/>
    </row>
    <row r="98" spans="1:9">
      <c r="A98" s="67"/>
      <c r="B98" s="67"/>
      <c r="C98" s="67"/>
      <c r="D98" s="67" t="s">
        <v>119</v>
      </c>
      <c r="E98" s="67"/>
      <c r="F98" s="63"/>
      <c r="G98" s="76">
        <v>0.37</v>
      </c>
      <c r="H98" s="76"/>
      <c r="I98" s="138">
        <v>8768.68</v>
      </c>
    </row>
    <row r="99" spans="1:9">
      <c r="F99" s="63"/>
      <c r="G99" s="76"/>
      <c r="H99" s="76"/>
      <c r="I99" s="135"/>
    </row>
    <row r="100" spans="1:9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>
      <c r="D101" s="82" t="s">
        <v>100</v>
      </c>
      <c r="F101" s="136"/>
      <c r="G101" s="76"/>
      <c r="H101" s="137"/>
      <c r="I101" s="138">
        <f>SUM(I102:I110)</f>
        <v>12156</v>
      </c>
    </row>
    <row r="102" spans="1:9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>
      <c r="A103" s="69"/>
      <c r="B103" s="69"/>
      <c r="C103" s="69"/>
      <c r="D103" s="69"/>
      <c r="E103" s="82" t="s">
        <v>149</v>
      </c>
      <c r="F103" s="90">
        <v>2825</v>
      </c>
      <c r="G103" s="85">
        <v>300</v>
      </c>
      <c r="H103" s="85"/>
      <c r="I103" s="90">
        <f>SUM(F103,G103,-H103)</f>
        <v>3125</v>
      </c>
    </row>
    <row r="104" spans="1:9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>
      <c r="A110" s="69"/>
      <c r="B110" s="69"/>
      <c r="C110" s="69"/>
      <c r="D110" s="69"/>
      <c r="E110" s="82" t="s">
        <v>143</v>
      </c>
      <c r="F110" s="90">
        <v>31</v>
      </c>
      <c r="G110" s="85"/>
      <c r="H110" s="85"/>
      <c r="I110" s="90">
        <f>SUM(F110,G110,-H110)</f>
        <v>31</v>
      </c>
    </row>
    <row r="111" spans="1:9">
      <c r="F111" s="78"/>
      <c r="G111" s="78"/>
      <c r="H111" s="78"/>
      <c r="I111" s="78"/>
    </row>
    <row r="112" spans="1:9">
      <c r="E112" s="88"/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91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>
      <c r="A128" s="69"/>
      <c r="B128" s="69"/>
      <c r="C128" s="69"/>
      <c r="D128" s="69"/>
      <c r="E128" s="69"/>
      <c r="F128" s="78"/>
      <c r="G128" s="78"/>
      <c r="H128" s="78"/>
      <c r="I128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DST_x000D_December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9"/>
  <sheetViews>
    <sheetView view="pageLayout" topLeftCell="B63" zoomScale="150" workbookViewId="0">
      <selection activeCell="I71" sqref="I71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91"/>
      <c r="C1" s="191"/>
      <c r="D1" s="191"/>
      <c r="E1" s="191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99">
        <v>100</v>
      </c>
      <c r="I4" s="63">
        <f>SUM(F4+G4-H4)</f>
        <v>4900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99">
        <v>5513.56</v>
      </c>
      <c r="I5" s="63">
        <f>SUM(F5,G5,-H5)</f>
        <v>4146.7499999999991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99">
        <v>615</v>
      </c>
      <c r="H7" s="99">
        <v>3856.71</v>
      </c>
      <c r="I7" s="63">
        <f t="shared" si="0"/>
        <v>3808.29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5383.31</v>
      </c>
      <c r="H13" s="72">
        <f>ROUND(SUM(H3:H12),5)</f>
        <v>13085.89</v>
      </c>
      <c r="I13" s="72">
        <f>SUM(I4:I12)</f>
        <v>29547.420000000002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13600</v>
      </c>
      <c r="I16" s="73">
        <f t="shared" si="1"/>
        <v>1179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16147.44</v>
      </c>
      <c r="I22" s="72">
        <f>SUM(I15:I21)</f>
        <v>39739.480000000003</v>
      </c>
    </row>
    <row r="23" spans="1:9">
      <c r="A23" s="67"/>
      <c r="B23" s="67"/>
      <c r="C23" s="186" t="s">
        <v>110</v>
      </c>
      <c r="D23" s="191"/>
      <c r="E23" s="191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99">
        <v>10785.39</v>
      </c>
      <c r="H24" s="63">
        <v>4878</v>
      </c>
      <c r="I24" s="73">
        <f>SUM(F24+G24-H24)</f>
        <v>7907.3899999999994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99">
        <v>41558.720000000001</v>
      </c>
      <c r="H28" s="99">
        <v>4228.26</v>
      </c>
      <c r="I28" s="73">
        <f t="shared" si="2"/>
        <v>39330.46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>
      <c r="A30" s="67"/>
      <c r="B30" s="67"/>
      <c r="C30" s="186" t="s">
        <v>111</v>
      </c>
      <c r="D30" s="191"/>
      <c r="E30" s="191"/>
      <c r="F30" s="72">
        <f>SUM(F24:F29)</f>
        <v>11000</v>
      </c>
      <c r="G30" s="72">
        <f>SUM(G24:G29)</f>
        <v>52344.11</v>
      </c>
      <c r="H30" s="72">
        <f>SUM(H24:H28)</f>
        <v>9106.26</v>
      </c>
      <c r="I30" s="72">
        <f>SUM(I24:I28)</f>
        <v>50237.85</v>
      </c>
    </row>
    <row r="31" spans="1:9" ht="15" thickBot="1">
      <c r="A31" s="67"/>
      <c r="B31" s="67"/>
      <c r="C31" s="179"/>
      <c r="D31" s="180"/>
      <c r="E31" s="180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61860.83</v>
      </c>
      <c r="H32" s="130">
        <f>SUM(H30,H22,H13)</f>
        <v>38339.589999999997</v>
      </c>
      <c r="I32" s="128">
        <f>SUM(I30,I13,I22)</f>
        <v>119524.75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10">
        <v>127738.31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99">
        <v>11375</v>
      </c>
      <c r="I41" s="73">
        <f t="shared" ref="I41:I60" si="3">SUM(F41+G41-H41)</f>
        <v>5633.3600000000006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99">
        <v>8575</v>
      </c>
      <c r="H42" s="99">
        <v>2800</v>
      </c>
      <c r="I42" s="73">
        <f>SUM(F42,G42,-H42)</f>
        <v>5775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99">
        <v>1345</v>
      </c>
      <c r="H43" s="63">
        <v>1000</v>
      </c>
      <c r="I43" s="73">
        <f t="shared" si="3"/>
        <v>345</v>
      </c>
    </row>
    <row r="44" spans="1:9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3232.21</v>
      </c>
      <c r="I47" s="73">
        <f t="shared" si="3"/>
        <v>5267.79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362.34</v>
      </c>
      <c r="I54" s="73">
        <f t="shared" si="3"/>
        <v>-112.33999999999997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99">
        <v>390</v>
      </c>
      <c r="H58" s="99">
        <v>400</v>
      </c>
      <c r="I58" s="73">
        <f t="shared" si="3"/>
        <v>490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31608.36</v>
      </c>
      <c r="H61" s="72">
        <f>SUM(H41:H60)</f>
        <v>36152.559999999998</v>
      </c>
      <c r="I61" s="72">
        <f>SUM(I41:I60)</f>
        <v>53395.8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99">
        <v>144.85</v>
      </c>
      <c r="I67" s="80">
        <f>SUM(F67+G67-H67)</f>
        <v>305.14999999999998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99">
        <v>614.83000000000004</v>
      </c>
      <c r="I68" s="80">
        <f t="shared" ref="I68:I86" si="4">SUM(F68+G68-H68)</f>
        <v>1385.17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99">
        <v>479.82</v>
      </c>
      <c r="I69" s="80">
        <f>SUM(F69+G69-H69)</f>
        <v>2870.18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99">
        <v>4265.49</v>
      </c>
      <c r="H70" s="63">
        <v>4990.3</v>
      </c>
      <c r="I70" s="80">
        <f t="shared" si="4"/>
        <v>4600.1899999999996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183">
        <v>1040.8399999999999</v>
      </c>
      <c r="I72" s="80">
        <f t="shared" si="4"/>
        <v>959.16000000000008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99">
        <v>366</v>
      </c>
      <c r="H73" s="178">
        <v>781.22</v>
      </c>
      <c r="I73" s="80">
        <f t="shared" si="4"/>
        <v>1134.78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99">
        <v>48.83</v>
      </c>
      <c r="I79" s="80">
        <f t="shared" si="4"/>
        <v>251.17000000000002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99">
        <v>157.13999999999999</v>
      </c>
      <c r="I80" s="80">
        <f t="shared" si="4"/>
        <v>1542.8600000000001</v>
      </c>
    </row>
    <row r="81" spans="1:9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99">
        <v>3851.09</v>
      </c>
      <c r="I81" s="80">
        <f t="shared" si="4"/>
        <v>148.90999999999985</v>
      </c>
    </row>
    <row r="82" spans="1:9">
      <c r="A82" s="67"/>
      <c r="B82" s="67"/>
      <c r="C82" s="67"/>
      <c r="D82" s="67" t="s">
        <v>182</v>
      </c>
      <c r="E82" s="67"/>
      <c r="F82" s="73">
        <v>0</v>
      </c>
      <c r="G82" s="99">
        <v>425</v>
      </c>
      <c r="H82" s="99">
        <v>400</v>
      </c>
      <c r="I82" s="80">
        <f t="shared" si="4"/>
        <v>25</v>
      </c>
    </row>
    <row r="83" spans="1:9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9056.49</v>
      </c>
      <c r="H87" s="74">
        <f>SUM(H67:H85)</f>
        <v>15550.17</v>
      </c>
      <c r="I87" s="107">
        <f>SUM(I67:I85)</f>
        <v>16796.32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40664.85</v>
      </c>
      <c r="H89" s="133">
        <f>SUM(H87,H65,H61)</f>
        <v>51877.729999999996</v>
      </c>
      <c r="I89" s="133">
        <f>SUM(I87,I65,I61)</f>
        <v>71467.12</v>
      </c>
    </row>
    <row r="90" spans="1:9">
      <c r="A90" s="67"/>
      <c r="B90" s="67"/>
      <c r="C90" s="67"/>
      <c r="D90" s="67"/>
      <c r="E90" s="67"/>
      <c r="F90" s="74"/>
      <c r="G90" s="74"/>
      <c r="H90" s="74"/>
      <c r="I90" s="74"/>
    </row>
    <row r="91" spans="1:9">
      <c r="A91" s="67"/>
      <c r="B91" s="67"/>
      <c r="C91" s="67"/>
      <c r="D91" s="67"/>
      <c r="E91" s="67"/>
      <c r="F91" s="74"/>
      <c r="G91" s="74"/>
      <c r="H91" s="74"/>
      <c r="I91" s="74"/>
    </row>
    <row r="92" spans="1:9">
      <c r="E92" s="131" t="s">
        <v>5</v>
      </c>
      <c r="F92" s="78"/>
      <c r="G92" s="78"/>
      <c r="H92" s="78"/>
      <c r="I92" s="115">
        <v>89661.02</v>
      </c>
    </row>
    <row r="93" spans="1:9">
      <c r="F93" s="90"/>
      <c r="G93" s="78"/>
      <c r="H93" s="78"/>
      <c r="I93" s="84"/>
    </row>
    <row r="94" spans="1:9">
      <c r="F94" s="78"/>
      <c r="G94" s="85"/>
      <c r="H94" s="78"/>
      <c r="I94" s="86"/>
    </row>
    <row r="95" spans="1:9" ht="15" thickBot="1">
      <c r="F95" s="78"/>
      <c r="G95" s="78"/>
      <c r="H95" s="78"/>
      <c r="I95" s="87"/>
    </row>
    <row r="96" spans="1:9" ht="16" thickTop="1" thickBot="1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>
      <c r="F97" s="78"/>
      <c r="G97" s="78"/>
      <c r="H97" s="78"/>
      <c r="I97" s="87"/>
    </row>
    <row r="98" spans="1:9">
      <c r="A98" s="67"/>
      <c r="B98" s="67"/>
      <c r="C98" s="67"/>
      <c r="D98" s="67" t="s">
        <v>119</v>
      </c>
      <c r="E98" s="67"/>
      <c r="F98" s="63"/>
      <c r="G98" s="100">
        <v>0.35</v>
      </c>
      <c r="H98" s="76"/>
      <c r="I98" s="123">
        <v>8769.4</v>
      </c>
    </row>
    <row r="99" spans="1:9">
      <c r="F99" s="63"/>
      <c r="G99" s="76"/>
      <c r="H99" s="76"/>
      <c r="I99" s="135"/>
    </row>
    <row r="100" spans="1:9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>
      <c r="D101" s="82" t="s">
        <v>100</v>
      </c>
      <c r="F101" s="136"/>
      <c r="G101" s="76"/>
      <c r="H101" s="137"/>
      <c r="I101" s="138">
        <f>SUM(I102:I111)</f>
        <v>9030</v>
      </c>
    </row>
    <row r="102" spans="1:9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>
      <c r="A103" s="69"/>
      <c r="B103" s="69"/>
      <c r="C103" s="69"/>
      <c r="D103" s="69"/>
      <c r="E103" s="82" t="s">
        <v>149</v>
      </c>
      <c r="F103" s="90">
        <v>3125</v>
      </c>
      <c r="G103" s="85">
        <v>50</v>
      </c>
      <c r="H103" s="85">
        <v>3175</v>
      </c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>
      <c r="E110" s="181" t="s">
        <v>187</v>
      </c>
      <c r="F110" s="85">
        <v>0</v>
      </c>
      <c r="G110" s="182">
        <v>10</v>
      </c>
      <c r="H110" s="85"/>
      <c r="I110" s="90">
        <f>SUM(F110,G110,-H110)</f>
        <v>10</v>
      </c>
    </row>
    <row r="111" spans="1:9">
      <c r="A111" s="69"/>
      <c r="B111" s="69"/>
      <c r="C111" s="69"/>
      <c r="D111" s="69"/>
      <c r="E111" s="82" t="s">
        <v>143</v>
      </c>
      <c r="F111" s="90">
        <v>31</v>
      </c>
      <c r="G111" s="85"/>
      <c r="H111" s="85">
        <v>11</v>
      </c>
      <c r="I111" s="90">
        <f>SUM(F111,G111,-H111)</f>
        <v>20</v>
      </c>
    </row>
    <row r="112" spans="1:9">
      <c r="F112" s="78"/>
      <c r="G112" s="78"/>
      <c r="H112" s="78"/>
      <c r="I112" s="78"/>
    </row>
    <row r="113" spans="1:9">
      <c r="E113" s="88"/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91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F118" s="78"/>
      <c r="G118" s="78"/>
      <c r="H118" s="78"/>
      <c r="I118" s="78"/>
    </row>
    <row r="119" spans="1:9"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>
      <c r="A128" s="69"/>
      <c r="B128" s="69"/>
      <c r="C128" s="69"/>
      <c r="D128" s="69"/>
      <c r="E128" s="69"/>
      <c r="F128" s="78"/>
      <c r="G128" s="78"/>
      <c r="H128" s="78"/>
      <c r="I128" s="78"/>
    </row>
    <row r="129" spans="1:9">
      <c r="A129" s="69"/>
      <c r="B129" s="69"/>
      <c r="C129" s="69"/>
      <c r="D129" s="69"/>
      <c r="E129" s="69"/>
      <c r="F129" s="78"/>
      <c r="G129" s="78"/>
      <c r="H129" s="78"/>
      <c r="I129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DST_x000D_January 2020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9"/>
  <sheetViews>
    <sheetView tabSelected="1" view="pageLayout" topLeftCell="C53" zoomScale="150" workbookViewId="0">
      <selection activeCell="F30" sqref="F30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91"/>
      <c r="C1" s="191"/>
      <c r="D1" s="191"/>
      <c r="E1" s="191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274.44</v>
      </c>
      <c r="I4" s="63">
        <f>SUM(F4+G4-H4)</f>
        <v>4725.5600000000004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5884.75</v>
      </c>
      <c r="I5" s="63">
        <f>SUM(F5,G5,-H5)</f>
        <v>3775.5599999999995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2950.54</v>
      </c>
      <c r="I6" s="63">
        <f t="shared" ref="I6:I12" si="0">SUM(F6+G6-H6)</f>
        <v>4027.46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615</v>
      </c>
      <c r="H7" s="63">
        <v>6364.41</v>
      </c>
      <c r="I7" s="63">
        <f t="shared" si="0"/>
        <v>1300.5900000000001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250</v>
      </c>
      <c r="I10" s="63">
        <f t="shared" si="0"/>
        <v>2750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857.38</v>
      </c>
      <c r="I12" s="71">
        <f t="shared" si="0"/>
        <v>3142.62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5383.31</v>
      </c>
      <c r="H13" s="72">
        <f>ROUND(SUM(H3:H12),5)</f>
        <v>17397.5</v>
      </c>
      <c r="I13" s="72">
        <f>SUM(I4:I12)</f>
        <v>25235.809999999998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821.29</v>
      </c>
      <c r="H16" s="73">
        <v>12700</v>
      </c>
      <c r="I16" s="73">
        <f t="shared" si="1"/>
        <v>2900.2900000000009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4954.7</v>
      </c>
      <c r="H22" s="72">
        <f>SUM(H15:H21)</f>
        <v>15247.44</v>
      </c>
      <c r="I22" s="72">
        <f>SUM(I15:I21)</f>
        <v>41460.770000000004</v>
      </c>
    </row>
    <row r="23" spans="1:9">
      <c r="A23" s="67"/>
      <c r="B23" s="67"/>
      <c r="C23" s="186" t="s">
        <v>110</v>
      </c>
      <c r="D23" s="191"/>
      <c r="E23" s="191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63">
        <v>10785.39</v>
      </c>
      <c r="H24" s="63">
        <v>5006.6899999999996</v>
      </c>
      <c r="I24" s="73">
        <f>SUM(F24+G24-H24)</f>
        <v>7778.7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63">
        <v>42283.72</v>
      </c>
      <c r="H28" s="63">
        <v>4228.26</v>
      </c>
      <c r="I28" s="73">
        <f t="shared" si="2"/>
        <v>40055.46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>
      <c r="A30" s="67"/>
      <c r="B30" s="67"/>
      <c r="C30" s="186" t="s">
        <v>111</v>
      </c>
      <c r="D30" s="191"/>
      <c r="E30" s="191"/>
      <c r="F30" s="72">
        <f>SUM(F24:F29)</f>
        <v>11000</v>
      </c>
      <c r="G30" s="72">
        <f>SUM(G24:G29)</f>
        <v>53069.11</v>
      </c>
      <c r="H30" s="72">
        <f>SUM(H24:H28)</f>
        <v>9234.9500000000007</v>
      </c>
      <c r="I30" s="72">
        <f>SUM(I24:I28)</f>
        <v>50834.16</v>
      </c>
    </row>
    <row r="31" spans="1:9" ht="15" thickBot="1">
      <c r="A31" s="67"/>
      <c r="B31" s="67"/>
      <c r="C31" s="184"/>
      <c r="D31" s="185"/>
      <c r="E31" s="185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63407.119999999995</v>
      </c>
      <c r="H32" s="130">
        <f>SUM(H30,H22,H13)</f>
        <v>41879.89</v>
      </c>
      <c r="I32" s="128">
        <f>SUM(I30,I13,I22)</f>
        <v>117530.74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123573.06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63">
        <v>11375</v>
      </c>
      <c r="I41" s="73">
        <f t="shared" ref="I41:I60" si="3">SUM(F41+G41-H41)</f>
        <v>5633.3600000000006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26800</v>
      </c>
      <c r="H42" s="63">
        <v>2800</v>
      </c>
      <c r="I42" s="73">
        <f>SUM(F42,G42,-H42)</f>
        <v>24000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63">
        <v>1735</v>
      </c>
      <c r="H43" s="63">
        <v>1250</v>
      </c>
      <c r="I43" s="73">
        <f t="shared" si="3"/>
        <v>485</v>
      </c>
    </row>
    <row r="44" spans="1:9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3482.17</v>
      </c>
      <c r="I47" s="73">
        <f t="shared" si="3"/>
        <v>5017.83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422.73</v>
      </c>
      <c r="I54" s="73">
        <f t="shared" si="3"/>
        <v>-172.73000000000002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390</v>
      </c>
      <c r="H58" s="63">
        <v>400</v>
      </c>
      <c r="I58" s="73">
        <f t="shared" si="3"/>
        <v>490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539.83000000000004</v>
      </c>
      <c r="I60" s="71">
        <f t="shared" si="3"/>
        <v>460.16999999999996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50223.360000000001</v>
      </c>
      <c r="H61" s="72">
        <f>SUM(H41:H60)</f>
        <v>37252.740000000005</v>
      </c>
      <c r="I61" s="72">
        <f>SUM(I41:I60)</f>
        <v>70910.62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144.85</v>
      </c>
      <c r="I67" s="80">
        <f>SUM(F67+G67-H67)</f>
        <v>305.14999999999998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614.83000000000004</v>
      </c>
      <c r="I68" s="80">
        <f t="shared" ref="I68:I86" si="4">SUM(F68+G68-H68)</f>
        <v>1385.17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479.82</v>
      </c>
      <c r="I69" s="80">
        <f>SUM(F69+G69-H69)</f>
        <v>2870.18</v>
      </c>
    </row>
    <row r="70" spans="1:9">
      <c r="A70" s="67"/>
      <c r="B70" s="67"/>
      <c r="C70" s="67"/>
      <c r="D70" s="67" t="s">
        <v>20</v>
      </c>
      <c r="E70" s="67"/>
      <c r="F70" s="63">
        <v>5025</v>
      </c>
      <c r="G70" s="63">
        <v>4265.49</v>
      </c>
      <c r="H70" s="63">
        <v>4990.3</v>
      </c>
      <c r="I70" s="80">
        <f t="shared" si="4"/>
        <v>4300.1899999999996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818.16</v>
      </c>
      <c r="I71" s="80">
        <f>F71+G71-H71</f>
        <v>681.84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1105.8399999999999</v>
      </c>
      <c r="I72" s="80">
        <f t="shared" si="4"/>
        <v>894.16000000000008</v>
      </c>
    </row>
    <row r="73" spans="1:9">
      <c r="A73" s="67"/>
      <c r="B73" s="67"/>
      <c r="C73" s="67"/>
      <c r="D73" s="67" t="s">
        <v>125</v>
      </c>
      <c r="E73" s="67"/>
      <c r="F73" s="63">
        <v>1150</v>
      </c>
      <c r="G73" s="63">
        <v>366</v>
      </c>
      <c r="H73" s="63">
        <v>833.3</v>
      </c>
      <c r="I73" s="80">
        <f t="shared" si="4"/>
        <v>682.7</v>
      </c>
    </row>
    <row r="74" spans="1:9">
      <c r="A74" s="67"/>
      <c r="B74" s="67"/>
      <c r="C74" s="67"/>
      <c r="D74" s="67" t="s">
        <v>126</v>
      </c>
      <c r="E74" s="67"/>
      <c r="F74" s="63">
        <v>2400</v>
      </c>
      <c r="G74" s="63">
        <v>0</v>
      </c>
      <c r="H74" s="63">
        <v>2195.2600000000002</v>
      </c>
      <c r="I74" s="80">
        <f t="shared" si="4"/>
        <v>204.73999999999978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49.98</v>
      </c>
      <c r="I75" s="80">
        <f t="shared" si="4"/>
        <v>550.02</v>
      </c>
    </row>
    <row r="76" spans="1:9">
      <c r="A76" s="67"/>
      <c r="B76" s="67"/>
      <c r="C76" s="67"/>
      <c r="D76" s="67" t="s">
        <v>183</v>
      </c>
      <c r="E76" s="67"/>
      <c r="F76" s="63">
        <v>300</v>
      </c>
      <c r="G76" s="63">
        <v>0</v>
      </c>
      <c r="H76" s="63">
        <v>162.30000000000001</v>
      </c>
      <c r="I76" s="80">
        <f t="shared" si="4"/>
        <v>137.69999999999999</v>
      </c>
    </row>
    <row r="77" spans="1:9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121.79</v>
      </c>
      <c r="I77" s="80">
        <f t="shared" si="4"/>
        <v>178.20999999999998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500</v>
      </c>
      <c r="I78" s="80">
        <f t="shared" si="4"/>
        <v>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48.83</v>
      </c>
      <c r="I79" s="80">
        <f t="shared" si="4"/>
        <v>251.17000000000002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157.13999999999999</v>
      </c>
      <c r="I80" s="80">
        <f t="shared" si="4"/>
        <v>1542.8600000000001</v>
      </c>
    </row>
    <row r="81" spans="1:9">
      <c r="A81" s="67"/>
      <c r="B81" s="67"/>
      <c r="C81" s="67"/>
      <c r="D81" s="67" t="s">
        <v>185</v>
      </c>
      <c r="E81" s="67"/>
      <c r="F81" s="73">
        <v>0</v>
      </c>
      <c r="G81" s="63">
        <v>9250</v>
      </c>
      <c r="H81" s="63">
        <v>4226.12</v>
      </c>
      <c r="I81" s="80">
        <f t="shared" si="4"/>
        <v>5023.88</v>
      </c>
    </row>
    <row r="82" spans="1:9">
      <c r="A82" s="67"/>
      <c r="B82" s="67"/>
      <c r="C82" s="67"/>
      <c r="D82" s="67" t="s">
        <v>182</v>
      </c>
      <c r="E82" s="67"/>
      <c r="F82" s="73">
        <v>0</v>
      </c>
      <c r="G82" s="63">
        <v>425</v>
      </c>
      <c r="H82" s="63">
        <v>400</v>
      </c>
      <c r="I82" s="80">
        <f t="shared" si="4"/>
        <v>25</v>
      </c>
    </row>
    <row r="83" spans="1:9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14306.49</v>
      </c>
      <c r="H87" s="74">
        <f>SUM(H67:H85)</f>
        <v>16848.52</v>
      </c>
      <c r="I87" s="107">
        <f>SUM(I67:I85)</f>
        <v>20747.97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64529.85</v>
      </c>
      <c r="H89" s="133">
        <f>SUM(H87,H65,H61)</f>
        <v>54276.260000000009</v>
      </c>
      <c r="I89" s="133">
        <f>SUM(I87,I65,I61)</f>
        <v>92933.59</v>
      </c>
    </row>
    <row r="90" spans="1:9">
      <c r="A90" s="67"/>
      <c r="B90" s="67"/>
      <c r="C90" s="67"/>
      <c r="D90" s="67"/>
      <c r="E90" s="67"/>
      <c r="F90" s="74"/>
      <c r="G90" s="74"/>
      <c r="H90" s="74"/>
      <c r="I90" s="74"/>
    </row>
    <row r="91" spans="1:9">
      <c r="A91" s="67"/>
      <c r="B91" s="67"/>
      <c r="C91" s="67"/>
      <c r="D91" s="67"/>
      <c r="E91" s="67"/>
      <c r="F91" s="74"/>
      <c r="G91" s="74"/>
      <c r="H91" s="74"/>
      <c r="I91" s="74"/>
    </row>
    <row r="92" spans="1:9">
      <c r="E92" s="131" t="s">
        <v>5</v>
      </c>
      <c r="F92" s="78"/>
      <c r="G92" s="78"/>
      <c r="H92" s="78"/>
      <c r="I92" s="83">
        <v>110129.06</v>
      </c>
    </row>
    <row r="93" spans="1:9">
      <c r="F93" s="90"/>
      <c r="G93" s="78"/>
      <c r="H93" s="78"/>
      <c r="I93" s="84"/>
    </row>
    <row r="94" spans="1:9">
      <c r="F94" s="78"/>
      <c r="G94" s="85"/>
      <c r="H94" s="78"/>
      <c r="I94" s="86"/>
    </row>
    <row r="95" spans="1:9" ht="15" thickBot="1">
      <c r="F95" s="78"/>
      <c r="G95" s="78"/>
      <c r="H95" s="78"/>
      <c r="I95" s="87"/>
    </row>
    <row r="96" spans="1:9" ht="16" thickTop="1" thickBot="1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>
      <c r="F97" s="78"/>
      <c r="G97" s="78"/>
      <c r="H97" s="78"/>
      <c r="I97" s="87"/>
    </row>
    <row r="98" spans="1:9">
      <c r="A98" s="67"/>
      <c r="B98" s="67"/>
      <c r="C98" s="67"/>
      <c r="D98" s="67" t="s">
        <v>119</v>
      </c>
      <c r="E98" s="67"/>
      <c r="F98" s="63"/>
      <c r="G98" s="76">
        <v>0.35</v>
      </c>
      <c r="H98" s="76"/>
      <c r="I98" s="138">
        <v>8769.75</v>
      </c>
    </row>
    <row r="99" spans="1:9">
      <c r="F99" s="63"/>
      <c r="G99" s="76"/>
      <c r="H99" s="76"/>
      <c r="I99" s="135"/>
    </row>
    <row r="100" spans="1:9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>
      <c r="D101" s="82" t="s">
        <v>100</v>
      </c>
      <c r="F101" s="136"/>
      <c r="G101" s="76"/>
      <c r="H101" s="137"/>
      <c r="I101" s="138">
        <f>SUM(I102:I111)</f>
        <v>9541</v>
      </c>
    </row>
    <row r="102" spans="1:9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>
      <c r="A103" s="69"/>
      <c r="B103" s="69"/>
      <c r="C103" s="69"/>
      <c r="D103" s="69"/>
      <c r="E103" s="82" t="s">
        <v>149</v>
      </c>
      <c r="F103" s="90">
        <v>0</v>
      </c>
      <c r="G103" s="85">
        <v>723.75</v>
      </c>
      <c r="H103" s="85">
        <v>223.75</v>
      </c>
      <c r="I103" s="90">
        <f>SUM(F103,G103,-H103)</f>
        <v>500</v>
      </c>
    </row>
    <row r="104" spans="1:9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>
      <c r="E110" s="181" t="s">
        <v>187</v>
      </c>
      <c r="F110" s="85">
        <v>10</v>
      </c>
      <c r="G110" s="182">
        <v>20</v>
      </c>
      <c r="H110" s="85"/>
      <c r="I110" s="90">
        <f>SUM(F110,G110,-H110)</f>
        <v>30</v>
      </c>
    </row>
    <row r="111" spans="1:9">
      <c r="A111" s="69"/>
      <c r="B111" s="69"/>
      <c r="C111" s="69"/>
      <c r="D111" s="69"/>
      <c r="E111" s="82" t="s">
        <v>143</v>
      </c>
      <c r="F111" s="90">
        <v>20</v>
      </c>
      <c r="G111" s="85">
        <v>11</v>
      </c>
      <c r="H111" s="85">
        <v>20</v>
      </c>
      <c r="I111" s="90">
        <f>SUM(F111,G111,-H111)</f>
        <v>11</v>
      </c>
    </row>
    <row r="112" spans="1:9">
      <c r="F112" s="78"/>
      <c r="G112" s="78"/>
      <c r="H112" s="78"/>
      <c r="I112" s="78"/>
    </row>
    <row r="113" spans="1:9">
      <c r="E113" s="88"/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91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F118" s="78"/>
      <c r="G118" s="78"/>
      <c r="H118" s="78"/>
      <c r="I118" s="78"/>
    </row>
    <row r="119" spans="1:9"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>
      <c r="A128" s="69"/>
      <c r="B128" s="69"/>
      <c r="C128" s="69"/>
      <c r="D128" s="69"/>
      <c r="E128" s="69"/>
      <c r="F128" s="78"/>
      <c r="G128" s="78"/>
      <c r="H128" s="78"/>
      <c r="I128" s="78"/>
    </row>
    <row r="129" spans="1:9">
      <c r="A129" s="69"/>
      <c r="B129" s="69"/>
      <c r="C129" s="69"/>
      <c r="D129" s="69"/>
      <c r="E129" s="69"/>
      <c r="F129" s="78"/>
      <c r="G129" s="78"/>
      <c r="H129" s="78"/>
      <c r="I129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DST_x000D_February 2020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85" zoomScale="90" workbookViewId="0">
      <selection activeCell="H18" sqref="H18"/>
    </sheetView>
  </sheetViews>
  <sheetFormatPr baseColWidth="10" defaultColWidth="8.83203125" defaultRowHeight="14" x14ac:dyDescent="0"/>
  <cols>
    <col min="1" max="3" width="3" style="2" customWidth="1"/>
    <col min="4" max="4" width="5.6640625" style="2" customWidth="1"/>
    <col min="5" max="5" width="27.832031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38934.959999999999</v>
      </c>
    </row>
    <row r="86" spans="1:9" ht="18" customHeight="1">
      <c r="E86" s="2" t="s">
        <v>107</v>
      </c>
      <c r="F86" s="40"/>
      <c r="G86" s="40"/>
      <c r="H86" s="40"/>
      <c r="I86" s="57">
        <v>359.68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>
      <c r="D91" s="2" t="s">
        <v>1</v>
      </c>
      <c r="F91" s="31"/>
      <c r="G91" s="38"/>
      <c r="H91" s="38"/>
      <c r="I91" s="48">
        <v>56007.12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27563.95</v>
      </c>
    </row>
    <row r="95" spans="1:9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>
      <c r="F113" s="40"/>
      <c r="G113" s="40"/>
      <c r="H113" s="40"/>
      <c r="I113" s="40"/>
    </row>
    <row r="114" spans="6:9">
      <c r="F114" s="40"/>
      <c r="G114" s="40"/>
      <c r="H114" s="40"/>
      <c r="I114" s="40"/>
    </row>
    <row r="115" spans="6:9">
      <c r="F115" s="40"/>
      <c r="G115" s="40"/>
      <c r="H115" s="40"/>
      <c r="I115" s="40"/>
    </row>
    <row r="116" spans="6:9">
      <c r="F116" s="40"/>
      <c r="G116" s="40"/>
      <c r="H116" s="40"/>
      <c r="I116" s="40"/>
    </row>
    <row r="117" spans="6:9">
      <c r="F117" s="40"/>
      <c r="G117" s="40"/>
      <c r="H117" s="40"/>
      <c r="I117" s="40"/>
    </row>
    <row r="118" spans="6:9">
      <c r="F118" s="40"/>
      <c r="G118" s="40"/>
      <c r="H118" s="40"/>
      <c r="I118" s="40"/>
    </row>
    <row r="119" spans="6:9">
      <c r="F119" s="40"/>
      <c r="G119" s="40"/>
      <c r="H119" s="40"/>
      <c r="I119" s="40"/>
    </row>
    <row r="120" spans="6:9">
      <c r="F120" s="40"/>
      <c r="G120" s="40"/>
      <c r="H120" s="40"/>
      <c r="I120" s="40"/>
    </row>
    <row r="121" spans="6:9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/>
  <headerFooter>
    <oddHeader>&amp;L&amp;"Times New Roman,Bold"Accrual&amp;C&amp;"Times New Roman,Bold" Tampa Alumnae DST
Budget vs. Actual
December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2"/>
  <sheetViews>
    <sheetView view="pageLayout" topLeftCell="A29" zoomScale="90" workbookViewId="0">
      <selection activeCell="G39" sqref="G3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>
      <c r="A27" s="67"/>
      <c r="B27" s="67"/>
      <c r="C27" s="188" t="s">
        <v>111</v>
      </c>
      <c r="D27" s="189"/>
      <c r="E27" s="189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63751.8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>
      <c r="F105" s="78"/>
      <c r="G105" s="78"/>
      <c r="H105" s="78"/>
      <c r="I105" s="78"/>
    </row>
    <row r="106" spans="1:9">
      <c r="E106" s="88"/>
      <c r="F106" s="78"/>
      <c r="G106" s="78"/>
      <c r="H106" s="78"/>
      <c r="I106" s="78"/>
    </row>
    <row r="107" spans="1:9">
      <c r="F107" s="78"/>
      <c r="G107" s="78"/>
      <c r="H107" s="78"/>
      <c r="I107" s="78"/>
    </row>
    <row r="108" spans="1:9">
      <c r="F108" s="91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23" workbookViewId="0">
      <selection activeCell="H38" sqref="H3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>
      <c r="A27" s="67"/>
      <c r="B27" s="67"/>
      <c r="C27" s="188" t="s">
        <v>111</v>
      </c>
      <c r="D27" s="189"/>
      <c r="E27" s="189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54413.29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31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>
      <c r="A27" s="67"/>
      <c r="B27" s="67"/>
      <c r="C27" s="186" t="s">
        <v>111</v>
      </c>
      <c r="D27" s="187"/>
      <c r="E27" s="187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47467.519999999997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September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6" zoomScale="125" workbookViewId="0">
      <selection activeCell="F10" sqref="F10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>
      <c r="A27" s="67"/>
      <c r="B27" s="67"/>
      <c r="C27" s="186" t="s">
        <v>111</v>
      </c>
      <c r="D27" s="187"/>
      <c r="E27" s="187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45325.75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Actual_x000D_October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85" zoomScale="125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>
      <c r="A27" s="67"/>
      <c r="B27" s="67"/>
      <c r="C27" s="186" t="s">
        <v>111</v>
      </c>
      <c r="D27" s="187"/>
      <c r="E27" s="187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43763.4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>
      <c r="D92" s="82" t="s">
        <v>118</v>
      </c>
      <c r="F92" s="63"/>
      <c r="G92" s="76"/>
      <c r="H92" s="76"/>
      <c r="I92" s="83">
        <v>62393.9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Actual_x000D_November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A23" zoomScale="125" workbookViewId="0">
      <selection activeCell="H52" sqref="H5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90"/>
      <c r="B1" s="187"/>
      <c r="C1" s="187"/>
      <c r="D1" s="187"/>
      <c r="E1" s="187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>
      <c r="A20" s="67"/>
      <c r="B20" s="67"/>
      <c r="C20" s="186" t="s">
        <v>110</v>
      </c>
      <c r="D20" s="187"/>
      <c r="E20" s="187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6" t="s">
        <v>111</v>
      </c>
      <c r="D28" s="187"/>
      <c r="E28" s="187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E88" s="131" t="s">
        <v>5</v>
      </c>
      <c r="F88" s="78"/>
      <c r="G88" s="78"/>
      <c r="H88" s="78"/>
      <c r="I88" s="83">
        <v>39569.47</v>
      </c>
    </row>
    <row r="89" spans="1:9">
      <c r="F89" s="90"/>
      <c r="G89" s="78"/>
      <c r="H89" s="78"/>
      <c r="I89" s="84"/>
    </row>
    <row r="90" spans="1:9">
      <c r="F90" s="78"/>
      <c r="G90" s="85"/>
      <c r="H90" s="78"/>
      <c r="I90" s="86"/>
    </row>
    <row r="91" spans="1:9" ht="15" thickBot="1">
      <c r="F91" s="78"/>
      <c r="G91" s="78"/>
      <c r="H91" s="78"/>
      <c r="I91" s="87"/>
    </row>
    <row r="92" spans="1:9" ht="16" thickTop="1" thickBot="1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>
      <c r="F93" s="78"/>
      <c r="G93" s="78"/>
      <c r="H93" s="78"/>
      <c r="I93" s="87"/>
    </row>
    <row r="94" spans="1:9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>
      <c r="D95" s="82" t="s">
        <v>118</v>
      </c>
      <c r="F95" s="63"/>
      <c r="G95" s="76"/>
      <c r="H95" s="76"/>
      <c r="I95" s="83">
        <v>59498.87</v>
      </c>
    </row>
    <row r="96" spans="1:9">
      <c r="F96" s="63"/>
      <c r="G96" s="76"/>
      <c r="H96" s="76"/>
      <c r="I96" s="135"/>
    </row>
    <row r="97" spans="1:9">
      <c r="F97" s="63"/>
      <c r="G97" s="76"/>
      <c r="H97" s="76"/>
      <c r="I97" s="135"/>
    </row>
    <row r="98" spans="1:9">
      <c r="D98" s="82" t="s">
        <v>100</v>
      </c>
      <c r="F98" s="136"/>
      <c r="G98" s="76"/>
      <c r="H98" s="137"/>
      <c r="I98" s="138">
        <f>SUM(I99:I106)</f>
        <v>19626.86</v>
      </c>
    </row>
    <row r="99" spans="1:9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Actual_x000D_December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 2020</vt:lpstr>
      <vt:lpstr>Feb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tiffany conyers</cp:lastModifiedBy>
  <cp:lastPrinted>2020-01-08T21:54:29Z</cp:lastPrinted>
  <dcterms:created xsi:type="dcterms:W3CDTF">2016-10-02T20:21:07Z</dcterms:created>
  <dcterms:modified xsi:type="dcterms:W3CDTF">2020-03-08T03:21:39Z</dcterms:modified>
</cp:coreProperties>
</file>