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January\"/>
    </mc:Choice>
  </mc:AlternateContent>
  <xr:revisionPtr revIDLastSave="0" documentId="8_{AA406842-ECD0-4EA8-8890-2C6BD7954697}" xr6:coauthVersionLast="45" xr6:coauthVersionMax="45" xr10:uidLastSave="{00000000-0000-0000-0000-000000000000}"/>
  <bookViews>
    <workbookView xWindow="-108" yWindow="-108" windowWidth="23256" windowHeight="12576" firstSheet="14" activeTab="20" xr2:uid="{00000000-000D-0000-FFFF-FFFF00000000}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  <sheet name="December 2019" sheetId="29" r:id="rId21"/>
  </sheets>
  <externalReferences>
    <externalReference r:id="rId22"/>
  </externalReferences>
  <definedNames>
    <definedName name="_xlnm.Print_Titles" localSheetId="2">'Dec 2016'!$1:$1</definedName>
    <definedName name="_xlnm.Print_Titles" localSheetId="1">'Nov 2016'!$1:$1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1" i="29" l="1"/>
  <c r="I82" i="29"/>
  <c r="I110" i="29"/>
  <c r="I109" i="29"/>
  <c r="I108" i="29"/>
  <c r="I107" i="29"/>
  <c r="I106" i="29"/>
  <c r="I105" i="29"/>
  <c r="I104" i="29"/>
  <c r="I103" i="29"/>
  <c r="I102" i="29"/>
  <c r="I101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3" i="29"/>
  <c r="I84" i="29"/>
  <c r="I85" i="29"/>
  <c r="I87" i="29"/>
  <c r="I63" i="29"/>
  <c r="I64" i="29"/>
  <c r="I65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89" i="29"/>
  <c r="H87" i="29"/>
  <c r="H65" i="29"/>
  <c r="H61" i="29"/>
  <c r="H89" i="29"/>
  <c r="G87" i="29"/>
  <c r="G65" i="29"/>
  <c r="G61" i="29"/>
  <c r="G89" i="29"/>
  <c r="F87" i="29"/>
  <c r="F65" i="29"/>
  <c r="F61" i="29"/>
  <c r="F89" i="29"/>
  <c r="I86" i="29"/>
  <c r="I24" i="29"/>
  <c r="I25" i="29"/>
  <c r="I26" i="29"/>
  <c r="I27" i="29"/>
  <c r="I28" i="29"/>
  <c r="I30" i="29"/>
  <c r="I4" i="29"/>
  <c r="I5" i="29"/>
  <c r="I6" i="29"/>
  <c r="I7" i="29"/>
  <c r="I8" i="29"/>
  <c r="I9" i="29"/>
  <c r="I10" i="29"/>
  <c r="I11" i="29"/>
  <c r="I12" i="29"/>
  <c r="I13" i="29"/>
  <c r="I15" i="29"/>
  <c r="I16" i="29"/>
  <c r="I17" i="29"/>
  <c r="I18" i="29"/>
  <c r="I19" i="29"/>
  <c r="I20" i="29"/>
  <c r="I21" i="29"/>
  <c r="I22" i="29"/>
  <c r="I32" i="29"/>
  <c r="H30" i="29"/>
  <c r="H22" i="29"/>
  <c r="H13" i="29"/>
  <c r="H32" i="29"/>
  <c r="G30" i="29"/>
  <c r="G22" i="29"/>
  <c r="G13" i="29"/>
  <c r="G32" i="29"/>
  <c r="F30" i="29"/>
  <c r="F22" i="29"/>
  <c r="F13" i="29"/>
  <c r="F32" i="29"/>
  <c r="I29" i="29"/>
  <c r="I108" i="28"/>
  <c r="I107" i="28"/>
  <c r="I106" i="28"/>
  <c r="I105" i="28"/>
  <c r="I104" i="28"/>
  <c r="I103" i="28"/>
  <c r="I102" i="28"/>
  <c r="I101" i="28"/>
  <c r="I100" i="28"/>
  <c r="I99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5" i="28"/>
  <c r="I63" i="28"/>
  <c r="I64" i="28"/>
  <c r="I65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87" i="28"/>
  <c r="H85" i="28"/>
  <c r="H65" i="28"/>
  <c r="H61" i="28"/>
  <c r="H87" i="28"/>
  <c r="G85" i="28"/>
  <c r="G65" i="28"/>
  <c r="G61" i="28"/>
  <c r="G87" i="28"/>
  <c r="F85" i="28"/>
  <c r="F65" i="28"/>
  <c r="F61" i="28"/>
  <c r="F87" i="28"/>
  <c r="I84" i="28"/>
  <c r="I24" i="28"/>
  <c r="I25" i="28"/>
  <c r="I26" i="28"/>
  <c r="I27" i="28"/>
  <c r="I28" i="28"/>
  <c r="I30" i="28"/>
  <c r="I4" i="28"/>
  <c r="I5" i="28"/>
  <c r="I6" i="28"/>
  <c r="I7" i="28"/>
  <c r="I8" i="28"/>
  <c r="I9" i="28"/>
  <c r="I10" i="28"/>
  <c r="I11" i="28"/>
  <c r="I12" i="28"/>
  <c r="I13" i="28"/>
  <c r="I15" i="28"/>
  <c r="I16" i="28"/>
  <c r="I17" i="28"/>
  <c r="I18" i="28"/>
  <c r="I19" i="28"/>
  <c r="I20" i="28"/>
  <c r="I21" i="28"/>
  <c r="I22" i="28"/>
  <c r="I32" i="28"/>
  <c r="H30" i="28"/>
  <c r="H22" i="28"/>
  <c r="H13" i="28"/>
  <c r="H32" i="28"/>
  <c r="G30" i="28"/>
  <c r="G22" i="28"/>
  <c r="G13" i="28"/>
  <c r="G32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100" i="24"/>
  <c r="I101" i="24"/>
  <c r="I102" i="24"/>
  <c r="I103" i="24"/>
  <c r="I104" i="24"/>
  <c r="I105" i="24"/>
  <c r="I106" i="24"/>
  <c r="I107" i="24"/>
  <c r="I108" i="24"/>
  <c r="I99" i="24"/>
  <c r="I106" i="23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E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E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0F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0F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0F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0F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0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0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0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0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1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1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1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1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8" authorId="0" shapeId="0" xr:uid="{00000000-0006-0000-12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2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 shapeId="0" xr:uid="{00000000-0006-0000-12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 shapeId="0" xr:uid="{00000000-0006-0000-12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3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w/ Briana regarding total - There was $135 collected for shirts in November</t>
        </r>
      </text>
    </comment>
    <comment ref="G28" authorId="0" shapeId="0" xr:uid="{00000000-0006-0000-13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3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3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 shapeId="0" xr:uid="{00000000-0006-0000-13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3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3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9" authorId="0" shapeId="0" xr:uid="{00000000-0006-0000-14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 shapeId="0" xr:uid="{00000000-0006-0000-14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4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4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 shapeId="0" xr:uid="{00000000-0006-0000-14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 shapeId="0" xr:uid="{00000000-0006-0000-1400-000006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 shapeId="0" xr:uid="{00000000-0006-0000-1400-000007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 shapeId="0" xr:uid="{00000000-0006-0000-1400-000008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G70" authorId="0" shapeId="0" xr:uid="{00000000-0006-0000-1400-000009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Holiday Social - this line item or social/refresh?</t>
        </r>
      </text>
    </comment>
    <comment ref="H81" authorId="0" shapeId="0" xr:uid="{00000000-0006-0000-1400-00000A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 shapeId="0" xr:uid="{00000000-0006-0000-1400-00000B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0" authorId="0" shapeId="0" xr:uid="{00000000-0006-0000-1400-00000C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where did this amount come from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  <author>tiffany conyers</author>
  </authors>
  <commentList>
    <comment ref="H3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 shapeId="0" xr:uid="{00000000-0006-0000-0B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C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C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C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D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D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D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<sst xmlns="http://schemas.openxmlformats.org/spreadsheetml/2006/main" count="2078" uniqueCount="187">
  <si>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</si>
  <si>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</si>
  <si>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</si>
  <si>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</si>
  <si>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</si>
  <si>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</si>
  <si>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</si>
  <si>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</si>
  <si>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</si>
  <si>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</si>
  <si>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</si>
  <si>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</si>
  <si>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</si>
  <si>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</si>
  <si>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</si>
  <si>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</si>
  <si>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</si>
  <si>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</si>
  <si>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</si>
  <si>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</si>
  <si>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</si>
  <si>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</si>
  <si>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</si>
  <si>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</si>
  <si>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</si>
  <si>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</si>
  <si>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</si>
  <si>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</si>
  <si>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</si>
  <si>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</si>
  <si>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</si>
  <si>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</si>
  <si>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</si>
  <si>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</si>
  <si>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</si>
  <si>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</si>
  <si>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</si>
  <si>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</si>
  <si>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</si>
  <si>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</si>
  <si>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</si>
  <si>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</si>
  <si>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</si>
  <si>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</si>
  <si>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</si>
  <si>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</si>
  <si>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</si>
  <si>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</si>
  <si>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</si>
  <si>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</si>
  <si>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</si>
  <si>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</si>
  <si>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</si>
  <si>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</si>
  <si>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</si>
  <si>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</si>
  <si>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</si>
  <si>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</si>
  <si>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</si>
  <si>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</si>
  <si>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</si>
  <si>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</si>
  <si>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</si>
  <si>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</si>
  <si>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</si>
  <si>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</si>
  <si>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</si>
  <si>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</si>
  <si>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</si>
  <si>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</si>
  <si>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</si>
  <si>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</si>
  <si>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</si>
  <si>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</si>
  <si>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</si>
  <si>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</si>
  <si>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</si>
  <si>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</si>
  <si>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</si>
  <si>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</si>
  <si>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</si>
  <si>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</si>
  <si>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</si>
  <si>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</si>
  <si>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</si>
  <si>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</si>
  <si>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</si>
  <si>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</si>
  <si>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</si>
  <si>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</si>
  <si>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</si>
  <si>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</si>
  <si>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</si>
  <si>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</si>
  <si>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</si>
  <si>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</si>
  <si>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</si>
  <si>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</si>
  <si>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</si>
  <si>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</si>
  <si>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</si>
  <si>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</si>
  <si>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</si>
  <si>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</si>
  <si>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</si>
  <si>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</si>
  <si>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</si>
  <si>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</si>
  <si>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</si>
  <si>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</si>
  <si>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</si>
  <si>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</si>
  <si>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</si>
  <si>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</si>
  <si>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</si>
  <si>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</si>
  <si>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</si>
  <si>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</si>
  <si>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</si>
  <si>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</si>
  <si>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</si>
  <si>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</si>
  <si>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</si>
  <si>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</si>
  <si>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</si>
  <si>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</si>
  <si>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</si>
  <si>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</si>
  <si>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</si>
  <si>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</si>
  <si>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</si>
  <si>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</si>
  <si>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</si>
  <si>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</si>
  <si>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</si>
  <si>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</si>
  <si>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</si>
  <si>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</si>
  <si>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</si>
  <si>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</si>
  <si>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</si>
  <si>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</si>
  <si>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</si>
  <si>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</si>
  <si>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</si>
  <si>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</si>
  <si>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</si>
  <si>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</si>
  <si>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</si>
  <si>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</si>
  <si>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</si>
  <si>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</si>
  <si>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</si>
  <si>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</si>
  <si>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</si>
  <si>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</si>
  <si>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</si>
  <si>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</si>
  <si>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</si>
  <si>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</si>
  <si>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</si>
  <si>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</si>
  <si>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</si>
  <si>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</si>
  <si>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</si>
  <si>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</si>
  <si>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</si>
  <si>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</si>
  <si>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</si>
  <si>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</si>
  <si>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</si>
  <si>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</si>
  <si>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</si>
  <si>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</si>
  <si>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</si>
  <si>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</si>
  <si>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</si>
  <si>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</si>
  <si>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</si>
  <si>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</si>
  <si>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</si>
  <si>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</si>
  <si>
    <t>xxxxx Miscellaneous</t>
  </si>
  <si>
    <t>70316   Membership Svs - Reclamation</t>
  </si>
  <si>
    <t>70317   Membership Svs - NCC</t>
  </si>
  <si>
    <t>70910  Membership Intake</t>
  </si>
  <si>
    <t>As of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</si>
</sst>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2">
    <xf numFmtId="0" fontId="0" fillId="0" borderId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2" borderId="0" xfId="0" applyNumberFormat="1" applyFont="1" applyFill="1" applyAlignment="1">
      <alignment horizontal="center"/>
    </xf>
    <xf numFmtId="39" fontId="6" fillId="2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</cellXfs>
  <cellStyles count="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workbookViewId="0">
      <selection activeCell="I84" sqref="I84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 x14ac:dyDescent="0.3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 x14ac:dyDescent="0.3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 x14ac:dyDescent="0.3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 x14ac:dyDescent="0.3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 x14ac:dyDescent="0.3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 x14ac:dyDescent="0.3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 x14ac:dyDescent="0.3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 x14ac:dyDescent="0.3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 x14ac:dyDescent="0.3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 x14ac:dyDescent="0.35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 x14ac:dyDescent="0.3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 x14ac:dyDescent="0.3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 x14ac:dyDescent="0.3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 x14ac:dyDescent="0.3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 x14ac:dyDescent="0.3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 x14ac:dyDescent="0.3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 x14ac:dyDescent="0.3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 x14ac:dyDescent="0.3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 x14ac:dyDescent="0.35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 x14ac:dyDescent="0.3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 x14ac:dyDescent="0.3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 x14ac:dyDescent="0.3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 x14ac:dyDescent="0.35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 x14ac:dyDescent="0.3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 x14ac:dyDescent="0.3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 x14ac:dyDescent="0.3">
      <c r="A31" s="9"/>
      <c r="B31" s="9"/>
      <c r="C31" s="9"/>
      <c r="D31" s="9"/>
      <c r="E31" s="9"/>
      <c r="F31" s="7"/>
      <c r="G31" s="5"/>
      <c r="H31" s="7"/>
      <c r="I31" s="7"/>
    </row>
    <row r="32" spans="1:9" x14ac:dyDescent="0.3">
      <c r="A32" s="9"/>
      <c r="B32" s="9"/>
      <c r="C32" s="9"/>
      <c r="D32" s="9"/>
      <c r="E32" s="9"/>
      <c r="F32" s="7"/>
      <c r="G32" s="5"/>
      <c r="H32" s="7"/>
      <c r="I32" s="7"/>
    </row>
    <row r="33" spans="1:9" x14ac:dyDescent="0.3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 x14ac:dyDescent="0.3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 x14ac:dyDescent="0.3">
      <c r="A35" s="9"/>
      <c r="B35" s="9"/>
      <c r="C35" s="9"/>
      <c r="D35" s="9"/>
      <c r="E35" s="9"/>
      <c r="F35" s="7"/>
      <c r="H35" s="7"/>
      <c r="I35" s="5"/>
    </row>
    <row r="36" spans="1:9" x14ac:dyDescent="0.3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 x14ac:dyDescent="0.3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 x14ac:dyDescent="0.3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 x14ac:dyDescent="0.3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 x14ac:dyDescent="0.3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 x14ac:dyDescent="0.3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 x14ac:dyDescent="0.3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 x14ac:dyDescent="0.3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 x14ac:dyDescent="0.3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 x14ac:dyDescent="0.3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 x14ac:dyDescent="0.3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 x14ac:dyDescent="0.3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 x14ac:dyDescent="0.3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 x14ac:dyDescent="0.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 x14ac:dyDescent="0.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 x14ac:dyDescent="0.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 x14ac:dyDescent="0.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 x14ac:dyDescent="0.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 x14ac:dyDescent="0.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 x14ac:dyDescent="0.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 x14ac:dyDescent="0.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 x14ac:dyDescent="0.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 x14ac:dyDescent="0.35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 x14ac:dyDescent="0.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 x14ac:dyDescent="0.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 x14ac:dyDescent="0.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 x14ac:dyDescent="0.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 x14ac:dyDescent="0.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 x14ac:dyDescent="0.35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 x14ac:dyDescent="0.3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 x14ac:dyDescent="0.3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 x14ac:dyDescent="0.3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 x14ac:dyDescent="0.3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 x14ac:dyDescent="0.3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 x14ac:dyDescent="0.3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 x14ac:dyDescent="0.3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 x14ac:dyDescent="0.3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 x14ac:dyDescent="0.3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 x14ac:dyDescent="0.3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 x14ac:dyDescent="0.3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 x14ac:dyDescent="0.3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 x14ac:dyDescent="0.3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 x14ac:dyDescent="0.3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 x14ac:dyDescent="0.3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 x14ac:dyDescent="0.3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 x14ac:dyDescent="0.35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 x14ac:dyDescent="0.3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 x14ac:dyDescent="0.35">
      <c r="A83" s="9"/>
      <c r="B83" s="9"/>
      <c r="C83" s="9"/>
      <c r="D83" s="9"/>
      <c r="E83" s="9"/>
      <c r="F83" s="18"/>
      <c r="G83" s="18"/>
      <c r="H83" s="18"/>
      <c r="I83" s="17"/>
    </row>
    <row r="84" spans="1:9" x14ac:dyDescent="0.3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 x14ac:dyDescent="0.3">
      <c r="A85" s="9"/>
      <c r="B85" s="9"/>
      <c r="C85" s="9"/>
      <c r="D85" s="9"/>
      <c r="E85" s="9"/>
      <c r="F85" s="15"/>
      <c r="G85" s="15"/>
      <c r="H85" s="15"/>
      <c r="I85" s="15"/>
    </row>
    <row r="86" spans="1:9" x14ac:dyDescent="0.3">
      <c r="E86" s="14" t="s">
        <v>5</v>
      </c>
      <c r="I86" s="13">
        <v>44270.34</v>
      </c>
    </row>
    <row r="88" spans="1:9" ht="15" thickBot="1" x14ac:dyDescent="0.35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 x14ac:dyDescent="0.3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 x14ac:dyDescent="0.3">
      <c r="D91" s="2" t="s">
        <v>1</v>
      </c>
      <c r="F91" s="7"/>
      <c r="G91" s="5"/>
      <c r="H91" s="5"/>
      <c r="I91" s="6">
        <v>55465.78</v>
      </c>
    </row>
    <row r="92" spans="1:9" x14ac:dyDescent="0.3">
      <c r="D92" s="2" t="s">
        <v>0</v>
      </c>
      <c r="G92" s="5"/>
      <c r="H92" s="3"/>
      <c r="I92" s="4">
        <v>28363.5</v>
      </c>
    </row>
    <row r="93" spans="1:9" x14ac:dyDescent="0.3">
      <c r="G93" s="3"/>
      <c r="H93" s="3"/>
    </row>
    <row r="94" spans="1:9" x14ac:dyDescent="0.3">
      <c r="G94" s="3"/>
      <c r="H94" s="3"/>
    </row>
    <row r="95" spans="1:9" x14ac:dyDescent="0.3">
      <c r="G95" s="3"/>
      <c r="H95" s="3"/>
    </row>
    <row r="96" spans="1:9" x14ac:dyDescent="0.3">
      <c r="G96" s="3"/>
      <c r="H96" s="3"/>
    </row>
    <row r="97" spans="8:8" x14ac:dyDescent="0.3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4"/>
  <sheetViews>
    <sheetView view="pageLayout" topLeftCell="B1" zoomScale="125" zoomScalePageLayoutView="125" workbookViewId="0">
      <selection activeCell="H18" sqref="H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80" t="s">
        <v>111</v>
      </c>
      <c r="D27" s="181"/>
      <c r="E27" s="181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 x14ac:dyDescent="0.35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55440.37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 x14ac:dyDescent="0.3">
      <c r="D94" s="82" t="s">
        <v>118</v>
      </c>
      <c r="F94" s="63"/>
      <c r="G94" s="76"/>
      <c r="H94" s="76"/>
      <c r="I94" s="83">
        <v>59498.87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28974.84</v>
      </c>
    </row>
    <row r="98" spans="1:9" x14ac:dyDescent="0.3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 x14ac:dyDescent="0.3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Actual_x000D_January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24"/>
  <sheetViews>
    <sheetView view="pageLayout" topLeftCell="C9" zoomScale="150" zoomScalePageLayoutView="150" workbookViewId="0">
      <selection activeCell="I18" sqref="I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80" t="s">
        <v>111</v>
      </c>
      <c r="D27" s="181"/>
      <c r="E27" s="181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 x14ac:dyDescent="0.35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58971.38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 x14ac:dyDescent="0.3">
      <c r="D94" s="82" t="s">
        <v>118</v>
      </c>
      <c r="F94" s="63"/>
      <c r="G94" s="76"/>
      <c r="H94" s="76"/>
      <c r="I94" s="83">
        <v>63867.24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26665.84</v>
      </c>
    </row>
    <row r="98" spans="1:9" x14ac:dyDescent="0.3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 x14ac:dyDescent="0.3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Actual_x000D_February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6"/>
  <sheetViews>
    <sheetView topLeftCell="A10" workbookViewId="0">
      <selection activeCell="G17" sqref="G17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 x14ac:dyDescent="0.3">
      <c r="A21" s="67"/>
      <c r="B21" s="67"/>
      <c r="C21" s="180" t="s">
        <v>110</v>
      </c>
      <c r="D21" s="181"/>
      <c r="E21" s="181"/>
      <c r="F21" s="63"/>
      <c r="G21" s="63"/>
      <c r="H21" s="63"/>
      <c r="I21" s="63"/>
    </row>
    <row r="22" spans="1:9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0" t="s">
        <v>111</v>
      </c>
      <c r="D28" s="181"/>
      <c r="E28" s="181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 x14ac:dyDescent="0.35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88802.25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63"/>
      <c r="G98" s="76"/>
      <c r="H98" s="76"/>
      <c r="I98" s="135"/>
    </row>
    <row r="99" spans="1:9" x14ac:dyDescent="0.3">
      <c r="D99" s="82" t="s">
        <v>100</v>
      </c>
      <c r="F99" s="136"/>
      <c r="G99" s="76"/>
      <c r="H99" s="137"/>
      <c r="I99" s="138">
        <f>SUM(I100:I108)</f>
        <v>25420.03</v>
      </c>
    </row>
    <row r="100" spans="1:9" x14ac:dyDescent="0.3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 x14ac:dyDescent="0.3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 x14ac:dyDescent="0.3">
      <c r="E106" s="97" t="s">
        <v>148</v>
      </c>
      <c r="F106" s="85"/>
      <c r="G106" s="98">
        <v>10000</v>
      </c>
      <c r="H106" s="85"/>
      <c r="I106" s="90">
        <v>10000</v>
      </c>
    </row>
    <row r="107" spans="1:9" x14ac:dyDescent="0.3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6"/>
  <sheetViews>
    <sheetView view="pageLayout" topLeftCell="C6" zoomScale="150" zoomScalePageLayoutView="150" workbookViewId="0">
      <selection activeCell="D18" sqref="D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 x14ac:dyDescent="0.3">
      <c r="A21" s="67"/>
      <c r="B21" s="67"/>
      <c r="C21" s="180" t="s">
        <v>110</v>
      </c>
      <c r="D21" s="181"/>
      <c r="E21" s="181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0" t="s">
        <v>111</v>
      </c>
      <c r="D28" s="181"/>
      <c r="E28" s="181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 x14ac:dyDescent="0.35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87749.99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 x14ac:dyDescent="0.3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 x14ac:dyDescent="0.3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Actual_x000D_April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26"/>
  <sheetViews>
    <sheetView view="pageLayout" topLeftCell="A2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 x14ac:dyDescent="0.3">
      <c r="A21" s="67"/>
      <c r="B21" s="67"/>
      <c r="C21" s="180" t="s">
        <v>110</v>
      </c>
      <c r="D21" s="181"/>
      <c r="E21" s="181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0" t="s">
        <v>111</v>
      </c>
      <c r="D28" s="181"/>
      <c r="E28" s="181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 x14ac:dyDescent="0.35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81646.600000000006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 x14ac:dyDescent="0.3">
      <c r="D96" s="82" t="s">
        <v>118</v>
      </c>
      <c r="F96" s="63"/>
      <c r="G96" s="76"/>
      <c r="H96" s="76"/>
      <c r="I96" s="83">
        <v>62982.96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Actual_x000D_May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6"/>
  <sheetViews>
    <sheetView view="pageLayout" topLeftCell="C6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 x14ac:dyDescent="0.3">
      <c r="A21" s="67"/>
      <c r="B21" s="67"/>
      <c r="C21" s="180" t="s">
        <v>110</v>
      </c>
      <c r="D21" s="181"/>
      <c r="E21" s="181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0" t="s">
        <v>111</v>
      </c>
      <c r="D28" s="181"/>
      <c r="E28" s="181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 x14ac:dyDescent="0.35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76054.3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 x14ac:dyDescent="0.3">
      <c r="D96" s="82" t="s">
        <v>118</v>
      </c>
      <c r="F96" s="63"/>
      <c r="G96" s="76"/>
      <c r="H96" s="76"/>
      <c r="I96" s="83">
        <v>66235.67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Actual_x000D_June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26"/>
  <sheetViews>
    <sheetView view="pageLayout" topLeftCell="B79" zoomScale="150" zoomScalePageLayoutView="150" workbookViewId="0">
      <selection activeCell="F36" sqref="F36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80" t="s">
        <v>110</v>
      </c>
      <c r="D22" s="181"/>
      <c r="E22" s="181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 x14ac:dyDescent="0.3">
      <c r="A29" s="67"/>
      <c r="B29" s="67"/>
      <c r="C29" s="182" t="s">
        <v>111</v>
      </c>
      <c r="D29" s="183"/>
      <c r="E29" s="183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Actual_x000D_July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26"/>
  <sheetViews>
    <sheetView view="pageLayout" topLeftCell="B40" zoomScale="150" zoomScalePageLayoutView="150" workbookViewId="0">
      <selection activeCell="E33" sqref="E3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80" t="s">
        <v>110</v>
      </c>
      <c r="D22" s="181"/>
      <c r="E22" s="181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 x14ac:dyDescent="0.3">
      <c r="A29" s="67"/>
      <c r="B29" s="67"/>
      <c r="C29" s="182" t="s">
        <v>111</v>
      </c>
      <c r="D29" s="183"/>
      <c r="E29" s="183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Actual_x000D_August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6"/>
  <sheetViews>
    <sheetView view="pageLayout" topLeftCell="B30" zoomScale="150" zoomScalePageLayoutView="150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 x14ac:dyDescent="0.3">
      <c r="A22" s="67"/>
      <c r="B22" s="67"/>
      <c r="C22" s="180" t="s">
        <v>110</v>
      </c>
      <c r="D22" s="181"/>
      <c r="E22" s="181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 x14ac:dyDescent="0.3">
      <c r="A29" s="67"/>
      <c r="B29" s="67"/>
      <c r="C29" s="180" t="s">
        <v>111</v>
      </c>
      <c r="D29" s="181"/>
      <c r="E29" s="181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 x14ac:dyDescent="0.35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 x14ac:dyDescent="0.3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 x14ac:dyDescent="0.3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 x14ac:dyDescent="0.3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94837.18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 x14ac:dyDescent="0.3">
      <c r="D96" s="82" t="s">
        <v>118</v>
      </c>
      <c r="F96" s="63"/>
      <c r="G96" s="76"/>
      <c r="H96" s="76"/>
      <c r="I96" s="83">
        <v>0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14202.55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Actual_x000D_September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27"/>
  <sheetViews>
    <sheetView view="pageLayout" topLeftCell="D6" zoomScale="150" zoomScalePageLayoutView="150" workbookViewId="0">
      <selection activeCell="G9" sqref="G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0</v>
      </c>
      <c r="I20" s="73">
        <f t="shared" si="1"/>
        <v>3608.4700000000003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3893.41</v>
      </c>
      <c r="H22" s="72">
        <f>SUM(H15:H21)</f>
        <v>6645.48</v>
      </c>
      <c r="I22" s="72">
        <f>SUM(I15:I21)</f>
        <v>49001.440000000002</v>
      </c>
    </row>
    <row r="23" spans="1:9" x14ac:dyDescent="0.3">
      <c r="A23" s="67"/>
      <c r="B23" s="67"/>
      <c r="C23" s="180" t="s">
        <v>110</v>
      </c>
      <c r="D23" s="181"/>
      <c r="E23" s="18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 x14ac:dyDescent="0.3">
      <c r="A30" s="67"/>
      <c r="B30" s="67"/>
      <c r="C30" s="180" t="s">
        <v>111</v>
      </c>
      <c r="D30" s="181"/>
      <c r="E30" s="181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 x14ac:dyDescent="0.35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15183.8</v>
      </c>
      <c r="H32" s="130">
        <f>SUM(H30,H22,H13)</f>
        <v>14887.66</v>
      </c>
      <c r="I32" s="128">
        <f>SUM(I30,I13,I22)</f>
        <v>96299.65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8">
        <v>2500</v>
      </c>
      <c r="H53" s="63">
        <v>4000</v>
      </c>
      <c r="I53" s="73">
        <f t="shared" si="4"/>
        <v>2500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17966</v>
      </c>
      <c r="H61" s="72">
        <f>SUM(H41:H60)</f>
        <v>24137.93</v>
      </c>
      <c r="I61" s="72">
        <f>SUM(I41:I60)</f>
        <v>51768.07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17966</v>
      </c>
      <c r="H87" s="133">
        <f>SUM(H85,H65,H61)</f>
        <v>29144</v>
      </c>
      <c r="I87" s="133">
        <f>SUM(I85,I65,I61)</f>
        <v>71502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93667.37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 x14ac:dyDescent="0.3">
      <c r="D97" s="82" t="s">
        <v>118</v>
      </c>
      <c r="F97" s="63"/>
      <c r="G97" s="76"/>
      <c r="H97" s="76"/>
      <c r="I97" s="83">
        <v>0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SUM(I101:I109)</f>
        <v>8735.31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 x14ac:dyDescent="0.3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 x14ac:dyDescent="0.3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 x14ac:dyDescent="0.3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 x14ac:dyDescent="0.3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 x14ac:dyDescent="0.3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 x14ac:dyDescent="0.3">
      <c r="F110" s="78"/>
      <c r="G110" s="78"/>
      <c r="H110" s="78"/>
      <c r="I110" s="78"/>
    </row>
    <row r="111" spans="1:9" x14ac:dyDescent="0.3">
      <c r="E111" s="88"/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91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Actual_x000D_October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1"/>
  <sheetViews>
    <sheetView view="pageLayout" topLeftCell="A13" zoomScale="90" zoomScalePageLayoutView="90" workbookViewId="0">
      <selection activeCell="I18" sqref="I18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42191.89</v>
      </c>
    </row>
    <row r="86" spans="1:9" ht="18" customHeight="1" x14ac:dyDescent="0.3">
      <c r="E86" s="2" t="s">
        <v>101</v>
      </c>
      <c r="F86" s="40"/>
      <c r="G86" s="40"/>
      <c r="H86" s="40"/>
      <c r="I86" s="57">
        <v>830.11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 x14ac:dyDescent="0.3">
      <c r="D91" s="2" t="s">
        <v>1</v>
      </c>
      <c r="F91" s="31"/>
      <c r="G91" s="38"/>
      <c r="H91" s="38"/>
      <c r="I91" s="48">
        <v>54566.47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26213.5</v>
      </c>
    </row>
    <row r="95" spans="1:9" x14ac:dyDescent="0.3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 x14ac:dyDescent="0.3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customFormat="1" x14ac:dyDescent="0.3">
      <c r="F113" s="40"/>
      <c r="G113" s="40"/>
      <c r="H113" s="40"/>
      <c r="I113" s="40"/>
    </row>
    <row r="114" spans="6:9" customFormat="1" x14ac:dyDescent="0.3">
      <c r="F114" s="40"/>
      <c r="G114" s="40"/>
      <c r="H114" s="40"/>
      <c r="I114" s="40"/>
    </row>
    <row r="115" spans="6:9" customFormat="1" x14ac:dyDescent="0.3">
      <c r="F115" s="40"/>
      <c r="G115" s="40"/>
      <c r="H115" s="40"/>
      <c r="I115" s="40"/>
    </row>
    <row r="116" spans="6:9" customFormat="1" x14ac:dyDescent="0.3">
      <c r="F116" s="40"/>
      <c r="G116" s="40"/>
      <c r="H116" s="40"/>
      <c r="I116" s="40"/>
    </row>
    <row r="117" spans="6:9" customFormat="1" x14ac:dyDescent="0.3">
      <c r="F117" s="40"/>
      <c r="G117" s="40"/>
      <c r="H117" s="40"/>
      <c r="I117" s="40"/>
    </row>
    <row r="118" spans="6:9" customFormat="1" x14ac:dyDescent="0.3">
      <c r="F118" s="40"/>
      <c r="G118" s="40"/>
      <c r="H118" s="40"/>
      <c r="I118" s="40"/>
    </row>
    <row r="119" spans="6:9" customFormat="1" x14ac:dyDescent="0.3">
      <c r="F119" s="40"/>
      <c r="G119" s="40"/>
      <c r="H119" s="40"/>
      <c r="I119" s="40"/>
    </row>
    <row r="120" spans="6:9" customFormat="1" x14ac:dyDescent="0.3">
      <c r="F120" s="40"/>
      <c r="G120" s="40"/>
      <c r="H120" s="40"/>
      <c r="I120" s="40"/>
    </row>
    <row r="121" spans="6:9" customFormat="1" x14ac:dyDescent="0.3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 r:id="rId1"/>
  <headerFooter>
    <oddHeader>&amp;L&amp;"-,Bold"Accrual&amp;C&amp;"-,Bold" Tampa Alumnae DST
Budget vs. Actual
November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26"/>
  <sheetViews>
    <sheetView view="pageLayout" topLeftCell="C34" zoomScale="150" zoomScalePageLayoutView="150" workbookViewId="0">
      <selection activeCell="H71" sqref="H71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179">
        <v>2660.31</v>
      </c>
      <c r="H5" s="99">
        <v>4785.24</v>
      </c>
      <c r="I5" s="63">
        <f>SUM(F5,G5,-H5)</f>
        <v>3875.0699999999997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179">
        <v>2015</v>
      </c>
      <c r="H9" s="99">
        <v>584.98</v>
      </c>
      <c r="I9" s="63">
        <f t="shared" si="0"/>
        <v>2230.02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80" t="s">
        <v>110</v>
      </c>
      <c r="D23" s="181"/>
      <c r="E23" s="18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0" t="s">
        <v>111</v>
      </c>
      <c r="D30" s="181"/>
      <c r="E30" s="181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 x14ac:dyDescent="0.35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39361.11</v>
      </c>
      <c r="H32" s="130">
        <f>SUM(H30,H22,H13)</f>
        <v>28672.140000000003</v>
      </c>
      <c r="I32" s="128">
        <f>SUM(I30,I13,I22)</f>
        <v>106692.48000000001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99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20978</v>
      </c>
      <c r="H61" s="72">
        <f>SUM(H41:H60)</f>
        <v>26422.900000000005</v>
      </c>
      <c r="I61" s="72">
        <f>SUM(I41:I60)</f>
        <v>52495.099999999991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20978</v>
      </c>
      <c r="H87" s="133">
        <f>SUM(H85,H65,H61)</f>
        <v>33160.670000000006</v>
      </c>
      <c r="I87" s="133">
        <f>SUM(I85,I65,I61)</f>
        <v>70497.329999999987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87788.73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0.36</v>
      </c>
      <c r="H96" s="76"/>
      <c r="I96" s="134">
        <v>8768.68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11856</v>
      </c>
    </row>
    <row r="100" spans="1:9" x14ac:dyDescent="0.3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 x14ac:dyDescent="0.3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 x14ac:dyDescent="0.3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DST_x000D_November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28"/>
  <sheetViews>
    <sheetView tabSelected="1" view="pageLayout" topLeftCell="C103" zoomScale="150" zoomScalePageLayoutView="150" workbookViewId="0">
      <selection activeCell="E119" sqref="E11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178">
        <v>2660.31</v>
      </c>
      <c r="H5" s="99">
        <v>5240.6899999999996</v>
      </c>
      <c r="I5" s="63">
        <f>SUM(F5,G5,-H5)</f>
        <v>3419.62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99">
        <v>78</v>
      </c>
      <c r="H6" s="99">
        <v>2649.64</v>
      </c>
      <c r="I6" s="63">
        <f t="shared" ref="I6:I12" si="0">SUM(F6+G6-H6)</f>
        <v>4328.3600000000006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3186.26</v>
      </c>
      <c r="I7" s="63">
        <f t="shared" si="0"/>
        <v>3863.74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179">
        <v>2030</v>
      </c>
      <c r="H9" s="63">
        <v>584.98</v>
      </c>
      <c r="I9" s="63">
        <f t="shared" si="0"/>
        <v>2245.02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99">
        <v>150</v>
      </c>
      <c r="I10" s="63">
        <f t="shared" si="0"/>
        <v>2850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4768.3100000000004</v>
      </c>
      <c r="H13" s="72">
        <f>ROUND(SUM(H3:H12),5)</f>
        <v>12042.57</v>
      </c>
      <c r="I13" s="72">
        <f>SUM(I4:I12)</f>
        <v>29975.74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 x14ac:dyDescent="0.3">
      <c r="A23" s="67"/>
      <c r="B23" s="67"/>
      <c r="C23" s="180" t="s">
        <v>110</v>
      </c>
      <c r="D23" s="181"/>
      <c r="E23" s="181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10710.39</v>
      </c>
      <c r="H24" s="63">
        <v>4878</v>
      </c>
      <c r="I24" s="73">
        <f>SUM(F24+G24-H24)</f>
        <v>7832.3899999999994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38357.47</v>
      </c>
      <c r="H28" s="99">
        <v>328.26</v>
      </c>
      <c r="I28" s="73">
        <f t="shared" si="2"/>
        <v>40029.21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80" t="s">
        <v>111</v>
      </c>
      <c r="D30" s="181"/>
      <c r="E30" s="181"/>
      <c r="F30" s="72">
        <f>SUM(F24:F29)</f>
        <v>11000</v>
      </c>
      <c r="G30" s="72">
        <f>SUM(G24:G29)</f>
        <v>49067.86</v>
      </c>
      <c r="H30" s="72">
        <f>SUM(H24:H28)</f>
        <v>5206.26</v>
      </c>
      <c r="I30" s="72">
        <f>SUM(I24:I28)</f>
        <v>50861.599999999999</v>
      </c>
    </row>
    <row r="31" spans="1:9" ht="15" thickBot="1" x14ac:dyDescent="0.35">
      <c r="A31" s="67"/>
      <c r="B31" s="67"/>
      <c r="C31" s="176"/>
      <c r="D31" s="177"/>
      <c r="E31" s="177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57969.58</v>
      </c>
      <c r="H32" s="130">
        <f>SUM(H30,H22,H13)</f>
        <v>32896.270000000004</v>
      </c>
      <c r="I32" s="128">
        <f>SUM(I30,I13,I22)</f>
        <v>121076.82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129283.82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99">
        <v>17008.36</v>
      </c>
      <c r="H41" s="99">
        <v>10860</v>
      </c>
      <c r="I41" s="73">
        <f t="shared" ref="I41:I60" si="3">SUM(F41+G41-H41)</f>
        <v>6148.3600000000006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2907.21</v>
      </c>
      <c r="I47" s="73">
        <f t="shared" si="3"/>
        <v>5592.79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63">
        <v>4800</v>
      </c>
      <c r="I53" s="73">
        <f t="shared" si="3"/>
        <v>3300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301.95</v>
      </c>
      <c r="I54" s="73">
        <f t="shared" si="3"/>
        <v>-51.949999999999989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22483.360000000001</v>
      </c>
      <c r="H61" s="72">
        <f>SUM(H41:H60)</f>
        <v>32052.170000000002</v>
      </c>
      <c r="I61" s="72">
        <f>SUM(I41:I60)</f>
        <v>48371.19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99">
        <v>589.83000000000004</v>
      </c>
      <c r="I68" s="80">
        <f t="shared" ref="I68:I86" si="4">SUM(F68+G68-H68)</f>
        <v>1410.17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450.82</v>
      </c>
      <c r="I69" s="80">
        <f>SUM(F69+G69-H69)</f>
        <v>2899.18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179">
        <v>4115.49</v>
      </c>
      <c r="H70" s="99">
        <v>4990.3</v>
      </c>
      <c r="I70" s="80">
        <f t="shared" si="4"/>
        <v>4450.1899999999996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1167.9000000000001</v>
      </c>
      <c r="I71" s="80">
        <f>F71+G71-H71</f>
        <v>332.09999999999991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1504.43</v>
      </c>
      <c r="I72" s="80">
        <f t="shared" si="4"/>
        <v>495.56999999999994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103" t="s">
        <v>185</v>
      </c>
      <c r="E81" s="103"/>
      <c r="F81" s="119">
        <v>0</v>
      </c>
      <c r="G81" s="99">
        <v>4000</v>
      </c>
      <c r="H81" s="99">
        <v>209.02</v>
      </c>
      <c r="I81" s="144">
        <f t="shared" si="4"/>
        <v>3790.98</v>
      </c>
    </row>
    <row r="82" spans="1:9" x14ac:dyDescent="0.3">
      <c r="A82" s="67"/>
      <c r="B82" s="67"/>
      <c r="C82" s="67"/>
      <c r="D82" s="67" t="s">
        <v>182</v>
      </c>
      <c r="E82" s="67"/>
      <c r="F82" s="73">
        <v>0</v>
      </c>
      <c r="G82" s="99">
        <v>466</v>
      </c>
      <c r="H82" s="63">
        <v>0</v>
      </c>
      <c r="I82" s="80">
        <f t="shared" si="4"/>
        <v>466</v>
      </c>
    </row>
    <row r="83" spans="1:9" x14ac:dyDescent="0.3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 x14ac:dyDescent="0.3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 x14ac:dyDescent="0.3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 x14ac:dyDescent="0.35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 x14ac:dyDescent="0.3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8581.49</v>
      </c>
      <c r="H87" s="74">
        <f>SUM(H67:H85)</f>
        <v>11804.810000000001</v>
      </c>
      <c r="I87" s="107">
        <f>SUM(I67:I85)</f>
        <v>20066.68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 x14ac:dyDescent="0.35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31064.85</v>
      </c>
      <c r="H89" s="133">
        <f>SUM(H87,H65,H61)</f>
        <v>44031.98</v>
      </c>
      <c r="I89" s="133">
        <f>SUM(I87,I65,I61)</f>
        <v>69712.87</v>
      </c>
    </row>
    <row r="90" spans="1:9" x14ac:dyDescent="0.3">
      <c r="A90" s="67"/>
      <c r="B90" s="67"/>
      <c r="C90" s="67"/>
      <c r="D90" s="67"/>
      <c r="E90" s="67"/>
      <c r="F90" s="74"/>
      <c r="G90" s="74"/>
      <c r="H90" s="74"/>
      <c r="I90" s="74"/>
    </row>
    <row r="91" spans="1:9" x14ac:dyDescent="0.3">
      <c r="A91" s="67"/>
      <c r="B91" s="67"/>
      <c r="C91" s="67"/>
      <c r="D91" s="67"/>
      <c r="E91" s="67"/>
      <c r="F91" s="74"/>
      <c r="G91" s="74"/>
      <c r="H91" s="74"/>
      <c r="I91" s="74"/>
    </row>
    <row r="92" spans="1:9" x14ac:dyDescent="0.3">
      <c r="E92" s="131" t="s">
        <v>5</v>
      </c>
      <c r="F92" s="78"/>
      <c r="G92" s="78"/>
      <c r="H92" s="78"/>
      <c r="I92" s="83">
        <v>81424.679999999993</v>
      </c>
    </row>
    <row r="93" spans="1:9" x14ac:dyDescent="0.3">
      <c r="F93" s="90"/>
      <c r="G93" s="78"/>
      <c r="H93" s="78"/>
      <c r="I93" s="84"/>
    </row>
    <row r="94" spans="1:9" x14ac:dyDescent="0.3">
      <c r="F94" s="78"/>
      <c r="G94" s="85"/>
      <c r="H94" s="78"/>
      <c r="I94" s="86"/>
    </row>
    <row r="95" spans="1:9" ht="15" thickBot="1" x14ac:dyDescent="0.35">
      <c r="F95" s="78"/>
      <c r="G95" s="78"/>
      <c r="H95" s="78"/>
      <c r="I95" s="87"/>
    </row>
    <row r="96" spans="1:9" ht="15.6" thickTop="1" thickBot="1" x14ac:dyDescent="0.35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 x14ac:dyDescent="0.3">
      <c r="F97" s="78"/>
      <c r="G97" s="78"/>
      <c r="H97" s="78"/>
      <c r="I97" s="87"/>
    </row>
    <row r="98" spans="1:9" x14ac:dyDescent="0.3">
      <c r="A98" s="67"/>
      <c r="B98" s="67"/>
      <c r="C98" s="67"/>
      <c r="D98" s="67" t="s">
        <v>119</v>
      </c>
      <c r="E98" s="67"/>
      <c r="F98" s="63"/>
      <c r="G98" s="76">
        <v>0.37</v>
      </c>
      <c r="H98" s="76"/>
      <c r="I98" s="134">
        <v>8768.68</v>
      </c>
    </row>
    <row r="99" spans="1:9" x14ac:dyDescent="0.3">
      <c r="F99" s="63"/>
      <c r="G99" s="76"/>
      <c r="H99" s="76"/>
      <c r="I99" s="135"/>
    </row>
    <row r="100" spans="1:9" x14ac:dyDescent="0.3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 x14ac:dyDescent="0.3">
      <c r="D101" s="82" t="s">
        <v>100</v>
      </c>
      <c r="F101" s="136"/>
      <c r="G101" s="76"/>
      <c r="H101" s="137"/>
      <c r="I101" s="138">
        <f>SUM(I102:I110)</f>
        <v>12156</v>
      </c>
    </row>
    <row r="102" spans="1:9" x14ac:dyDescent="0.3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 x14ac:dyDescent="0.3">
      <c r="A103" s="69"/>
      <c r="B103" s="69"/>
      <c r="C103" s="69"/>
      <c r="D103" s="69"/>
      <c r="E103" s="82" t="s">
        <v>149</v>
      </c>
      <c r="F103" s="90">
        <v>2825</v>
      </c>
      <c r="G103" s="85">
        <v>300</v>
      </c>
      <c r="H103" s="85"/>
      <c r="I103" s="90">
        <f>SUM(F103,G103,-H103)</f>
        <v>3125</v>
      </c>
    </row>
    <row r="104" spans="1:9" x14ac:dyDescent="0.3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 x14ac:dyDescent="0.3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 x14ac:dyDescent="0.3">
      <c r="E107" s="97" t="s">
        <v>109</v>
      </c>
      <c r="F107" s="85">
        <v>0</v>
      </c>
      <c r="G107" s="98"/>
      <c r="H107" s="85"/>
      <c r="I107" s="90">
        <f>SUM(F107,G107,-H107)</f>
        <v>0</v>
      </c>
    </row>
    <row r="108" spans="1:9" x14ac:dyDescent="0.3">
      <c r="E108" s="97" t="s">
        <v>148</v>
      </c>
      <c r="F108" s="85">
        <v>5000</v>
      </c>
      <c r="G108" s="98"/>
      <c r="H108" s="85"/>
      <c r="I108" s="90">
        <f>SUM(F108,G108,-H108)</f>
        <v>5000</v>
      </c>
    </row>
    <row r="109" spans="1:9" x14ac:dyDescent="0.3">
      <c r="E109" s="97" t="s">
        <v>94</v>
      </c>
      <c r="F109" s="85">
        <v>2000</v>
      </c>
      <c r="G109" s="98"/>
      <c r="H109" s="85"/>
      <c r="I109" s="90">
        <f>SUM(F109,G109,-H109)</f>
        <v>2000</v>
      </c>
    </row>
    <row r="110" spans="1:9" x14ac:dyDescent="0.3">
      <c r="A110" s="69"/>
      <c r="B110" s="69"/>
      <c r="C110" s="69"/>
      <c r="D110" s="69"/>
      <c r="E110" s="82" t="s">
        <v>143</v>
      </c>
      <c r="F110" s="90">
        <v>31</v>
      </c>
      <c r="G110" s="85"/>
      <c r="H110" s="85"/>
      <c r="I110" s="90">
        <f>SUM(F110,G110,-H110)</f>
        <v>31</v>
      </c>
    </row>
    <row r="111" spans="1:9" x14ac:dyDescent="0.3">
      <c r="F111" s="78"/>
      <c r="G111" s="78"/>
      <c r="H111" s="78"/>
      <c r="I111" s="78"/>
    </row>
    <row r="112" spans="1:9" x14ac:dyDescent="0.3">
      <c r="E112" s="88"/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91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 x14ac:dyDescent="0.3">
      <c r="A128" s="69"/>
      <c r="B128" s="69"/>
      <c r="C128" s="69"/>
      <c r="D128" s="69"/>
      <c r="E128" s="69"/>
      <c r="F128" s="78"/>
      <c r="G128" s="78"/>
      <c r="H128" s="78"/>
      <c r="I128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DST_x000D_December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1"/>
  <sheetViews>
    <sheetView view="pageLayout" topLeftCell="A85" zoomScale="90" zoomScalePageLayoutView="90" workbookViewId="0">
      <selection activeCell="H18" sqref="H18"/>
    </sheetView>
  </sheetViews>
  <sheetFormatPr defaultColWidth="8.77734375" defaultRowHeight="14.4" x14ac:dyDescent="0.3"/>
  <cols>
    <col min="1" max="3" width="3" style="2" customWidth="1"/>
    <col min="4" max="4" width="5.6640625" style="2" customWidth="1"/>
    <col min="5" max="5" width="27.7773437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38934.959999999999</v>
      </c>
    </row>
    <row r="86" spans="1:9" ht="18" customHeight="1" x14ac:dyDescent="0.3">
      <c r="E86" s="2" t="s">
        <v>107</v>
      </c>
      <c r="F86" s="40"/>
      <c r="G86" s="40"/>
      <c r="H86" s="40"/>
      <c r="I86" s="57">
        <v>359.68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 x14ac:dyDescent="0.3">
      <c r="D91" s="2" t="s">
        <v>1</v>
      </c>
      <c r="F91" s="31"/>
      <c r="G91" s="38"/>
      <c r="H91" s="38"/>
      <c r="I91" s="48">
        <v>56007.12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27563.95</v>
      </c>
    </row>
    <row r="95" spans="1:9" x14ac:dyDescent="0.3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 x14ac:dyDescent="0.3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x14ac:dyDescent="0.3">
      <c r="F113" s="40"/>
      <c r="G113" s="40"/>
      <c r="H113" s="40"/>
      <c r="I113" s="40"/>
    </row>
    <row r="114" spans="6:9" x14ac:dyDescent="0.3">
      <c r="F114" s="40"/>
      <c r="G114" s="40"/>
      <c r="H114" s="40"/>
      <c r="I114" s="40"/>
    </row>
    <row r="115" spans="6:9" x14ac:dyDescent="0.3">
      <c r="F115" s="40"/>
      <c r="G115" s="40"/>
      <c r="H115" s="40"/>
      <c r="I115" s="40"/>
    </row>
    <row r="116" spans="6:9" x14ac:dyDescent="0.3">
      <c r="F116" s="40"/>
      <c r="G116" s="40"/>
      <c r="H116" s="40"/>
      <c r="I116" s="40"/>
    </row>
    <row r="117" spans="6:9" x14ac:dyDescent="0.3">
      <c r="F117" s="40"/>
      <c r="G117" s="40"/>
      <c r="H117" s="40"/>
      <c r="I117" s="40"/>
    </row>
    <row r="118" spans="6:9" x14ac:dyDescent="0.3">
      <c r="F118" s="40"/>
      <c r="G118" s="40"/>
      <c r="H118" s="40"/>
      <c r="I118" s="40"/>
    </row>
    <row r="119" spans="6:9" x14ac:dyDescent="0.3">
      <c r="F119" s="40"/>
      <c r="G119" s="40"/>
      <c r="H119" s="40"/>
      <c r="I119" s="40"/>
    </row>
    <row r="120" spans="6:9" x14ac:dyDescent="0.3">
      <c r="F120" s="40"/>
      <c r="G120" s="40"/>
      <c r="H120" s="40"/>
      <c r="I120" s="40"/>
    </row>
    <row r="121" spans="6:9" x14ac:dyDescent="0.3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 r:id="rId1"/>
  <headerFooter>
    <oddHeader>&amp;L&amp;"Times New Roman,Bold"Accrual&amp;C&amp;"Times New Roman,Bold" Tampa Alumnae DST
Budget vs. Actual
December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2"/>
  <sheetViews>
    <sheetView view="pageLayout" topLeftCell="A29" zoomScale="90" zoomScalePageLayoutView="90" workbookViewId="0">
      <selection activeCell="G39" sqref="G3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 x14ac:dyDescent="0.3">
      <c r="A27" s="67"/>
      <c r="B27" s="67"/>
      <c r="C27" s="182" t="s">
        <v>111</v>
      </c>
      <c r="D27" s="183"/>
      <c r="E27" s="183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63751.8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 x14ac:dyDescent="0.3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 x14ac:dyDescent="0.3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 x14ac:dyDescent="0.3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 x14ac:dyDescent="0.3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 x14ac:dyDescent="0.3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 x14ac:dyDescent="0.3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 x14ac:dyDescent="0.3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F105" s="78"/>
      <c r="G105" s="78"/>
      <c r="H105" s="78"/>
      <c r="I105" s="78"/>
    </row>
    <row r="106" spans="1:9" x14ac:dyDescent="0.3">
      <c r="E106" s="88"/>
      <c r="F106" s="78"/>
      <c r="G106" s="78"/>
      <c r="H106" s="78"/>
      <c r="I106" s="78"/>
    </row>
    <row r="107" spans="1:9" x14ac:dyDescent="0.3">
      <c r="F107" s="78"/>
      <c r="G107" s="78"/>
      <c r="H107" s="78"/>
      <c r="I107" s="78"/>
    </row>
    <row r="108" spans="1:9" x14ac:dyDescent="0.3">
      <c r="F108" s="91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1"/>
  <sheetViews>
    <sheetView view="pageLayout" topLeftCell="C23" workbookViewId="0">
      <selection activeCell="H38" sqref="H3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 x14ac:dyDescent="0.3">
      <c r="A27" s="67"/>
      <c r="B27" s="67"/>
      <c r="C27" s="182" t="s">
        <v>111</v>
      </c>
      <c r="D27" s="183"/>
      <c r="E27" s="183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54413.29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21"/>
  <sheetViews>
    <sheetView view="pageLayout" topLeftCell="A31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 x14ac:dyDescent="0.3">
      <c r="A27" s="67"/>
      <c r="B27" s="67"/>
      <c r="C27" s="180" t="s">
        <v>111</v>
      </c>
      <c r="D27" s="181"/>
      <c r="E27" s="181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 x14ac:dyDescent="0.35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47467.519999999997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September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1"/>
  <sheetViews>
    <sheetView view="pageLayout" topLeftCell="A6" zoomScale="125" zoomScalePageLayoutView="125" workbookViewId="0">
      <selection activeCell="F10" sqref="F10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 x14ac:dyDescent="0.3">
      <c r="A27" s="67"/>
      <c r="B27" s="67"/>
      <c r="C27" s="180" t="s">
        <v>111</v>
      </c>
      <c r="D27" s="181"/>
      <c r="E27" s="181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 x14ac:dyDescent="0.35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45325.75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Actual_x000D_October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1"/>
  <sheetViews>
    <sheetView view="pageLayout" topLeftCell="C85" zoomScale="125" zoomScalePageLayoutView="125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 x14ac:dyDescent="0.3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 x14ac:dyDescent="0.3">
      <c r="A27" s="67"/>
      <c r="B27" s="67"/>
      <c r="C27" s="180" t="s">
        <v>111</v>
      </c>
      <c r="D27" s="181"/>
      <c r="E27" s="181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 x14ac:dyDescent="0.35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43763.4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 x14ac:dyDescent="0.3">
      <c r="D92" s="82" t="s">
        <v>118</v>
      </c>
      <c r="F92" s="63"/>
      <c r="G92" s="76"/>
      <c r="H92" s="76"/>
      <c r="I92" s="83">
        <v>62393.9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Actual_x000D_November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24"/>
  <sheetViews>
    <sheetView view="pageLayout" topLeftCell="A23" zoomScale="125" zoomScalePageLayoutView="125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4"/>
      <c r="B1" s="181"/>
      <c r="C1" s="181"/>
      <c r="D1" s="181"/>
      <c r="E1" s="181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 x14ac:dyDescent="0.3">
      <c r="A20" s="67"/>
      <c r="B20" s="67"/>
      <c r="C20" s="180" t="s">
        <v>110</v>
      </c>
      <c r="D20" s="181"/>
      <c r="E20" s="181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x14ac:dyDescent="0.3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80" t="s">
        <v>111</v>
      </c>
      <c r="D28" s="181"/>
      <c r="E28" s="181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 x14ac:dyDescent="0.35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 x14ac:dyDescent="0.35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E88" s="131" t="s">
        <v>5</v>
      </c>
      <c r="F88" s="78"/>
      <c r="G88" s="78"/>
      <c r="H88" s="78"/>
      <c r="I88" s="83">
        <v>39569.47</v>
      </c>
    </row>
    <row r="89" spans="1:9" x14ac:dyDescent="0.3">
      <c r="F89" s="90"/>
      <c r="G89" s="78"/>
      <c r="H89" s="78"/>
      <c r="I89" s="84"/>
    </row>
    <row r="90" spans="1:9" x14ac:dyDescent="0.3">
      <c r="F90" s="78"/>
      <c r="G90" s="85"/>
      <c r="H90" s="78"/>
      <c r="I90" s="86"/>
    </row>
    <row r="91" spans="1:9" ht="15" thickBot="1" x14ac:dyDescent="0.35">
      <c r="F91" s="78"/>
      <c r="G91" s="78"/>
      <c r="H91" s="78"/>
      <c r="I91" s="87"/>
    </row>
    <row r="92" spans="1:9" ht="15.6" thickTop="1" thickBot="1" x14ac:dyDescent="0.35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 x14ac:dyDescent="0.3">
      <c r="F93" s="78"/>
      <c r="G93" s="78"/>
      <c r="H93" s="78"/>
      <c r="I93" s="87"/>
    </row>
    <row r="94" spans="1:9" x14ac:dyDescent="0.3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 x14ac:dyDescent="0.3">
      <c r="D95" s="82" t="s">
        <v>118</v>
      </c>
      <c r="F95" s="63"/>
      <c r="G95" s="76"/>
      <c r="H95" s="76"/>
      <c r="I95" s="83">
        <v>59498.87</v>
      </c>
    </row>
    <row r="96" spans="1:9" x14ac:dyDescent="0.3">
      <c r="F96" s="63"/>
      <c r="G96" s="76"/>
      <c r="H96" s="76"/>
      <c r="I96" s="135"/>
    </row>
    <row r="97" spans="1:9" x14ac:dyDescent="0.3">
      <c r="F97" s="63"/>
      <c r="G97" s="76"/>
      <c r="H97" s="76"/>
      <c r="I97" s="135"/>
    </row>
    <row r="98" spans="1:9" x14ac:dyDescent="0.3">
      <c r="D98" s="82" t="s">
        <v>100</v>
      </c>
      <c r="F98" s="136"/>
      <c r="G98" s="76"/>
      <c r="H98" s="137"/>
      <c r="I98" s="138">
        <f>SUM(I99:I106)</f>
        <v>19626.86</v>
      </c>
    </row>
    <row r="99" spans="1:9" x14ac:dyDescent="0.3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 x14ac:dyDescent="0.3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 x14ac:dyDescent="0.3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 x14ac:dyDescent="0.3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 x14ac:dyDescent="0.3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 x14ac:dyDescent="0.3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 x14ac:dyDescent="0.3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Actual_x000D_December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'Dec 2016'!Print_Titles</vt:lpstr>
      <vt:lpstr>'Nov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Alicia Warren</cp:lastModifiedBy>
  <cp:lastPrinted>2019-12-04T04:19:10Z</cp:lastPrinted>
  <dcterms:created xsi:type="dcterms:W3CDTF">2016-10-02T20:21:07Z</dcterms:created>
  <dcterms:modified xsi:type="dcterms:W3CDTF">2020-01-11T17:44:03Z</dcterms:modified>
</cp:coreProperties>
</file>